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erottewert/HiDrive/users/account-6197/Office/Themen/Materialpreise/"/>
    </mc:Choice>
  </mc:AlternateContent>
  <xr:revisionPtr revIDLastSave="0" documentId="13_ncr:1_{DCCA1C86-9124-E146-9E2E-26C782CEC12B}" xr6:coauthVersionLast="47" xr6:coauthVersionMax="47" xr10:uidLastSave="{00000000-0000-0000-0000-000000000000}"/>
  <bookViews>
    <workbookView xWindow="0" yWindow="0" windowWidth="38400" windowHeight="21600" xr2:uid="{475F3F05-F39E-3D40-B336-5818D57C694E}"/>
  </bookViews>
  <sheets>
    <sheet name="Berechnungshilfe" sheetId="1" r:id="rId1"/>
    <sheet name=" Hinwei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9" i="1" l="1"/>
  <c r="X20" i="1"/>
  <c r="X22" i="1" s="1"/>
  <c r="X23" i="1" s="1"/>
  <c r="X21" i="1"/>
  <c r="W21" i="1"/>
  <c r="W20" i="1"/>
  <c r="W19" i="1"/>
  <c r="W22" i="1" s="1"/>
  <c r="W23" i="1" s="1"/>
  <c r="V22" i="1"/>
  <c r="V21" i="1"/>
  <c r="V20" i="1"/>
  <c r="V19" i="1"/>
  <c r="U21" i="1" l="1"/>
  <c r="U20" i="1"/>
  <c r="U19" i="1"/>
  <c r="U22" i="1" s="1"/>
  <c r="T21" i="1"/>
  <c r="T20" i="1"/>
  <c r="T19" i="1"/>
  <c r="S22" i="1"/>
  <c r="S21" i="1"/>
  <c r="S20" i="1"/>
  <c r="S19" i="1"/>
  <c r="F5" i="1"/>
  <c r="V23" i="1" l="1"/>
  <c r="T22" i="1"/>
  <c r="T23" i="1" s="1"/>
  <c r="O19" i="1"/>
  <c r="P21" i="1"/>
  <c r="Q21" i="1"/>
  <c r="R21" i="1"/>
  <c r="O21" i="1"/>
  <c r="P20" i="1"/>
  <c r="Q20" i="1"/>
  <c r="R20" i="1"/>
  <c r="O20" i="1"/>
  <c r="P19" i="1"/>
  <c r="Q19" i="1"/>
  <c r="R19" i="1"/>
  <c r="G11" i="1"/>
  <c r="H11" i="1"/>
  <c r="F11" i="1"/>
  <c r="G16" i="1"/>
  <c r="H16" i="1"/>
  <c r="F16" i="1"/>
  <c r="G5" i="1"/>
  <c r="H5" i="1"/>
  <c r="U23" i="1" l="1"/>
  <c r="O22" i="1"/>
  <c r="R22" i="1"/>
  <c r="S23" i="1" s="1"/>
  <c r="P22" i="1"/>
  <c r="P23" i="1" s="1"/>
  <c r="Q22" i="1"/>
  <c r="G19" i="1"/>
  <c r="J19" i="1" s="1"/>
  <c r="H19" i="1"/>
  <c r="J11" i="1"/>
  <c r="K11" i="1" s="1"/>
  <c r="F19" i="1"/>
  <c r="J16" i="1"/>
  <c r="K16" i="1" s="1"/>
  <c r="J5" i="1"/>
  <c r="K5" i="1" s="1"/>
  <c r="Q23" i="1" l="1"/>
  <c r="R23" i="1"/>
  <c r="K19" i="1"/>
</calcChain>
</file>

<file path=xl/sharedStrings.xml><?xml version="1.0" encoding="utf-8"?>
<sst xmlns="http://schemas.openxmlformats.org/spreadsheetml/2006/main" count="124" uniqueCount="76">
  <si>
    <t>GP09-201640900</t>
  </si>
  <si>
    <t>Andere Polyester, in Primärformen</t>
  </si>
  <si>
    <t>GP09-23141</t>
  </si>
  <si>
    <t>Glasfasern (einschl. Glaswolle), Waren daraus</t>
  </si>
  <si>
    <t> Nadelfilzliner EP -Trägermaterial </t>
  </si>
  <si>
    <t> Polyethylenterephtalat, in Primärformen </t>
  </si>
  <si>
    <r>
      <t> </t>
    </r>
    <r>
      <rPr>
        <sz val="12"/>
        <color theme="1"/>
        <rFont val="Calibri"/>
        <family val="2"/>
        <scheme val="minor"/>
      </rPr>
      <t> </t>
    </r>
  </si>
  <si>
    <t> Nadelfilzliner EP - Harz </t>
  </si>
  <si>
    <t> Epoxidharze, in anderen Primärformen </t>
  </si>
  <si>
    <t>GP-RS 1</t>
  </si>
  <si>
    <t> Nadelfilzliner UP - Füllstoff </t>
  </si>
  <si>
    <t> Aluminiumhydroxid (t-Al2O3) </t>
  </si>
  <si>
    <t> Nadelfilzliner UP - Trägermaterial </t>
  </si>
  <si>
    <t> Nadelfilzliner UP - Harz </t>
  </si>
  <si>
    <t> Andere Polyester, in Primärformen </t>
  </si>
  <si>
    <t> Glasfaserliner - Harz </t>
  </si>
  <si>
    <t> Glasfaserliner - Glas </t>
  </si>
  <si>
    <t> Glasfasern (einschl. Glaswolle), Waren daraus </t>
  </si>
  <si>
    <t>GP-Nummer </t>
  </si>
  <si>
    <r>
      <t> </t>
    </r>
    <r>
      <rPr>
        <b/>
        <sz val="11"/>
        <color theme="1"/>
        <rFont val="Calibri"/>
        <family val="2"/>
        <scheme val="minor"/>
      </rPr>
      <t>Produktart </t>
    </r>
  </si>
  <si>
    <r>
      <t> </t>
    </r>
    <r>
      <rPr>
        <b/>
        <sz val="11"/>
        <color theme="1"/>
        <rFont val="Calibri"/>
        <family val="2"/>
        <scheme val="minor"/>
      </rPr>
      <t>Beschreibung laut Statistik </t>
    </r>
  </si>
  <si>
    <t>GP-RS 2</t>
  </si>
  <si>
    <t>GP-RS 3</t>
  </si>
  <si>
    <t>Indexwert Angebotseröffnung</t>
  </si>
  <si>
    <t>Basiswert 2</t>
  </si>
  <si>
    <t>Basiswert 3</t>
  </si>
  <si>
    <t>GP-Nummer</t>
  </si>
  <si>
    <t>GP-RS</t>
  </si>
  <si>
    <t>Faktor</t>
  </si>
  <si>
    <t>Berechnung Verbund-Index GP-RS Schlauchliner</t>
  </si>
  <si>
    <t>GP-RS 1 (Nadelfilzliner, EP)</t>
  </si>
  <si>
    <t>GP-RS 2 (Nadelfilzliner, UP)</t>
  </si>
  <si>
    <t>GP-RS 3 (Glasfaserliner, UP)</t>
  </si>
  <si>
    <t>GP-RS 0 (Schlauchliner allgemein)</t>
  </si>
  <si>
    <t>https://www-genesis.destatis.de/genesis//online?operation=table&amp;code=61241-0004&amp;bypass=true&amp;levelindex=1&amp;levelid=1651493663931#abreadcrumb</t>
  </si>
  <si>
    <t>GP 09-23141**</t>
  </si>
  <si>
    <t>GP 09-2016406201*</t>
  </si>
  <si>
    <t>GP 09-201640308 *</t>
  </si>
  <si>
    <t>GP 09-201325700 *</t>
  </si>
  <si>
    <t>GP 09-2016406201 *</t>
  </si>
  <si>
    <t>GP 09-201640900 *</t>
  </si>
  <si>
    <t>Geben Sie Monat, Jahr und gewünschte Tabelle ein:</t>
  </si>
  <si>
    <t>*ausgewählte 9-Steller, Sonderpostionen</t>
  </si>
  <si>
    <t>Anleitung  zu Indexerten</t>
  </si>
  <si>
    <t>GP2009 (ausgewählte 9-Steller): Gewerbl. Produkte</t>
  </si>
  <si>
    <t>Januar</t>
  </si>
  <si>
    <t>Februar</t>
  </si>
  <si>
    <t>März</t>
  </si>
  <si>
    <t>GP09-201325700</t>
  </si>
  <si>
    <t>Aluminiumhydroxid                        (t-Al2O3)</t>
  </si>
  <si>
    <t>GP09-201640308</t>
  </si>
  <si>
    <t>Epoxidharze, in anderen Primärformen</t>
  </si>
  <si>
    <t>GP09-2016406201</t>
  </si>
  <si>
    <t>Polyethylenterephtalat, in Primärformen</t>
  </si>
  <si>
    <t>Aktuelle Daten 2022</t>
  </si>
  <si>
    <t>Schlauchliner gesamt (Produktoffen)</t>
  </si>
  <si>
    <t>Indexwert Abrechnung</t>
  </si>
  <si>
    <t>April</t>
  </si>
  <si>
    <t>GP-RS 0 Schlauchliner gesamt</t>
  </si>
  <si>
    <t>GP-RS 1 Index Nadelfilzliner EP</t>
  </si>
  <si>
    <t>GP-RS 2 Index Nadelfilzliner UP</t>
  </si>
  <si>
    <t>GP-RS Index</t>
  </si>
  <si>
    <t>GP-RS 3 Index Glasfaserliner UP</t>
  </si>
  <si>
    <t>Mai</t>
  </si>
  <si>
    <t>Juni</t>
  </si>
  <si>
    <t>Entwicklung GP-RS-0 zum Vorjahresmonat</t>
  </si>
  <si>
    <t>Entwicklung GP-RS 0 zum Vormonat</t>
  </si>
  <si>
    <r>
      <t xml:space="preserve">Tragen Sie die Indexwerte  des jeweiligen Monats in die farbig markierten und umrandeten Tabellenspalten ein (ggf. mit = direkt Bezug herstellen. Tragen Sie den Basiswert 1 in das weiße Feld daneben ein. </t>
    </r>
    <r>
      <rPr>
        <b/>
        <sz val="12"/>
        <color theme="1"/>
        <rFont val="Calibri"/>
        <family val="2"/>
        <scheme val="minor"/>
      </rPr>
      <t>Bei Verwendung des Formulars 225a ist hier der Wert in Euro einzutragen, der vom Bieter angegeben ist.</t>
    </r>
  </si>
  <si>
    <t>***Entfällt bei Verwendung des Formblatts 225a. Als Basiswert 2 ist der Preis aus dem bezuschlagten Angebot anzugeben</t>
  </si>
  <si>
    <t>Indexwert Versand der Angebotsunterlagen***</t>
  </si>
  <si>
    <t>Basiswert 1***</t>
  </si>
  <si>
    <t>**5-Steller</t>
  </si>
  <si>
    <t>Juli</t>
  </si>
  <si>
    <t>August</t>
  </si>
  <si>
    <t>September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</si>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</sst>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70AD4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0" borderId="0" xfId="0" applyFill="1"/>
    <xf numFmtId="164" fontId="0" fillId="0" borderId="0" xfId="0" applyNumberFormat="1"/>
    <xf numFmtId="164" fontId="4" fillId="0" borderId="0" xfId="0" applyNumberFormat="1" applyFont="1" applyFill="1"/>
    <xf numFmtId="164" fontId="0" fillId="9" borderId="0" xfId="0" applyNumberFormat="1" applyFill="1"/>
    <xf numFmtId="164" fontId="0" fillId="8" borderId="0" xfId="0" applyNumberFormat="1" applyFill="1"/>
    <xf numFmtId="164" fontId="0" fillId="0" borderId="0" xfId="0" applyNumberFormat="1" applyFill="1"/>
    <xf numFmtId="164" fontId="0" fillId="0" borderId="1" xfId="0" applyNumberFormat="1" applyFont="1" applyFill="1" applyBorder="1"/>
    <xf numFmtId="164" fontId="0" fillId="0" borderId="3" xfId="0" applyNumberFormat="1" applyFont="1" applyFill="1" applyBorder="1"/>
    <xf numFmtId="0" fontId="4" fillId="0" borderId="0" xfId="0" applyNumberFormat="1" applyFont="1" applyAlignment="1">
      <alignment wrapText="1" shrinkToFit="1"/>
    </xf>
    <xf numFmtId="0" fontId="3" fillId="0" borderId="0" xfId="0" applyNumberFormat="1" applyFont="1" applyAlignment="1">
      <alignment wrapText="1" shrinkToFit="1"/>
    </xf>
    <xf numFmtId="0" fontId="4" fillId="0" borderId="0" xfId="0" applyNumberFormat="1" applyFont="1" applyFill="1" applyAlignment="1">
      <alignment wrapText="1" shrinkToFit="1"/>
    </xf>
    <xf numFmtId="0" fontId="0" fillId="2" borderId="2" xfId="0" applyNumberFormat="1" applyFill="1" applyBorder="1" applyAlignment="1">
      <alignment wrapText="1" shrinkToFit="1"/>
    </xf>
    <xf numFmtId="0" fontId="0" fillId="3" borderId="2" xfId="0" applyNumberFormat="1" applyFill="1" applyBorder="1" applyAlignment="1">
      <alignment wrapText="1" shrinkToFit="1"/>
    </xf>
    <xf numFmtId="0" fontId="0" fillId="0" borderId="0" xfId="0" applyNumberFormat="1" applyAlignment="1">
      <alignment wrapText="1" shrinkToFit="1"/>
    </xf>
    <xf numFmtId="0" fontId="0" fillId="4" borderId="2" xfId="0" applyNumberFormat="1" applyFill="1" applyBorder="1" applyAlignment="1">
      <alignment wrapText="1" shrinkToFit="1"/>
    </xf>
    <xf numFmtId="0" fontId="2" fillId="0" borderId="0" xfId="0" applyNumberFormat="1" applyFont="1" applyAlignment="1">
      <alignment horizontal="left" wrapText="1" shrinkToFit="1"/>
    </xf>
    <xf numFmtId="0" fontId="0" fillId="5" borderId="2" xfId="0" applyNumberFormat="1" applyFill="1" applyBorder="1" applyAlignment="1">
      <alignment wrapText="1" shrinkToFit="1"/>
    </xf>
    <xf numFmtId="0" fontId="0" fillId="6" borderId="2" xfId="0" applyNumberFormat="1" applyFill="1" applyBorder="1" applyAlignment="1">
      <alignment wrapText="1" shrinkToFit="1"/>
    </xf>
    <xf numFmtId="0" fontId="0" fillId="7" borderId="0" xfId="0" applyNumberFormat="1" applyFill="1" applyAlignment="1">
      <alignment wrapText="1" shrinkToFit="1"/>
    </xf>
    <xf numFmtId="0" fontId="0" fillId="0" borderId="0" xfId="0" applyNumberFormat="1" applyFill="1" applyAlignment="1">
      <alignment wrapText="1" shrinkToFit="1"/>
    </xf>
    <xf numFmtId="0" fontId="3" fillId="0" borderId="0" xfId="0" applyNumberFormat="1" applyFont="1" applyFill="1" applyAlignment="1">
      <alignment wrapText="1" shrinkToFit="1"/>
    </xf>
    <xf numFmtId="0" fontId="3" fillId="10" borderId="2" xfId="0" applyNumberFormat="1" applyFont="1" applyFill="1" applyBorder="1" applyAlignment="1">
      <alignment wrapText="1" shrinkToFit="1"/>
    </xf>
    <xf numFmtId="0" fontId="3" fillId="11" borderId="0" xfId="0" applyNumberFormat="1" applyFont="1" applyFill="1" applyAlignment="1">
      <alignment wrapText="1" shrinkToFit="1"/>
    </xf>
    <xf numFmtId="0" fontId="1" fillId="0" borderId="0" xfId="0" applyNumberFormat="1" applyFont="1" applyAlignment="1">
      <alignment wrapText="1" shrinkToFit="1"/>
    </xf>
    <xf numFmtId="0" fontId="0" fillId="12" borderId="0" xfId="0" applyNumberFormat="1" applyFill="1" applyAlignment="1">
      <alignment wrapText="1" shrinkToFit="1"/>
    </xf>
    <xf numFmtId="0" fontId="6" fillId="0" borderId="0" xfId="1" applyNumberFormat="1" applyAlignment="1">
      <alignment wrapText="1" shrinkToFit="1"/>
    </xf>
    <xf numFmtId="0" fontId="4" fillId="0" borderId="0" xfId="0" applyNumberFormat="1" applyFont="1" applyBorder="1" applyAlignment="1">
      <alignment wrapText="1" shrinkToFit="1"/>
    </xf>
    <xf numFmtId="0" fontId="0" fillId="2" borderId="0" xfId="0" applyNumberFormat="1" applyFill="1" applyBorder="1" applyAlignment="1">
      <alignment wrapText="1" shrinkToFit="1"/>
    </xf>
    <xf numFmtId="0" fontId="0" fillId="3" borderId="0" xfId="0" applyNumberFormat="1" applyFill="1" applyBorder="1" applyAlignment="1">
      <alignment wrapText="1" shrinkToFit="1"/>
    </xf>
    <xf numFmtId="0" fontId="0" fillId="4" borderId="0" xfId="0" applyNumberFormat="1" applyFill="1" applyBorder="1" applyAlignment="1">
      <alignment wrapText="1" shrinkToFit="1"/>
    </xf>
    <xf numFmtId="0" fontId="2" fillId="0" borderId="0" xfId="0" applyNumberFormat="1" applyFont="1" applyBorder="1" applyAlignment="1">
      <alignment horizontal="left" wrapText="1" shrinkToFit="1"/>
    </xf>
    <xf numFmtId="0" fontId="0" fillId="5" borderId="0" xfId="0" applyNumberFormat="1" applyFill="1" applyBorder="1" applyAlignment="1">
      <alignment wrapText="1" shrinkToFit="1"/>
    </xf>
    <xf numFmtId="0" fontId="0" fillId="6" borderId="0" xfId="0" applyNumberFormat="1" applyFill="1" applyBorder="1" applyAlignment="1">
      <alignment wrapText="1" shrinkToFit="1"/>
    </xf>
    <xf numFmtId="0" fontId="0" fillId="7" borderId="0" xfId="0" applyNumberFormat="1" applyFill="1" applyBorder="1" applyAlignment="1">
      <alignment wrapText="1" shrinkToFit="1"/>
    </xf>
    <xf numFmtId="0" fontId="0" fillId="0" borderId="0" xfId="0" applyNumberFormat="1" applyFill="1" applyBorder="1" applyAlignment="1">
      <alignment wrapText="1" shrinkToFit="1"/>
    </xf>
    <xf numFmtId="0" fontId="3" fillId="10" borderId="0" xfId="0" applyNumberFormat="1" applyFont="1" applyFill="1" applyBorder="1" applyAlignment="1">
      <alignment wrapText="1" shrinkToFit="1"/>
    </xf>
    <xf numFmtId="0" fontId="3" fillId="11" borderId="0" xfId="0" applyNumberFormat="1" applyFont="1" applyFill="1" applyBorder="1" applyAlignment="1">
      <alignment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10" fontId="0" fillId="0" borderId="0" xfId="2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9" fontId="0" fillId="0" borderId="0" xfId="2" applyFont="1"/>
    <xf numFmtId="9" fontId="0" fillId="0" borderId="0" xfId="0" applyNumberFormat="1"/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-genesis.destatis.de/genesis/online?operation=table&amp;code=61241-0004&amp;bypass=true&amp;levelindex=1&amp;levelid=1651493663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17F4-179A-D449-A4EE-8845EA227AC6}">
  <dimension ref="A1:X28"/>
  <sheetViews>
    <sheetView tabSelected="1" topLeftCell="I1" zoomScale="117" zoomScaleNormal="117" workbookViewId="0">
      <selection activeCell="U13" sqref="U13"/>
    </sheetView>
  </sheetViews>
  <sheetFormatPr baseColWidth="10" defaultRowHeight="16" x14ac:dyDescent="0.2"/>
  <cols>
    <col min="2" max="2" width="32.6640625" style="15" customWidth="1"/>
    <col min="3" max="3" width="10.83203125" style="15"/>
    <col min="4" max="4" width="30" style="15" customWidth="1"/>
    <col min="5" max="5" width="36.83203125" style="15" customWidth="1"/>
    <col min="6" max="6" width="21.6640625" style="15" customWidth="1"/>
    <col min="7" max="8" width="20.6640625" style="15" customWidth="1"/>
    <col min="9" max="9" width="15.83203125" style="3" customWidth="1"/>
    <col min="10" max="11" width="10.83203125" style="3"/>
    <col min="13" max="13" width="30" customWidth="1"/>
    <col min="14" max="14" width="38.5" customWidth="1"/>
  </cols>
  <sheetData>
    <row r="1" spans="1:24" ht="30" thickBot="1" x14ac:dyDescent="0.4">
      <c r="B1" s="52" t="s">
        <v>29</v>
      </c>
      <c r="C1" s="52"/>
      <c r="D1" s="52"/>
      <c r="E1" s="52"/>
      <c r="F1" s="52"/>
      <c r="G1" s="52"/>
      <c r="H1" s="52"/>
      <c r="I1" s="52"/>
      <c r="J1" s="52"/>
      <c r="K1" s="52"/>
      <c r="M1" s="52" t="s">
        <v>54</v>
      </c>
      <c r="N1" s="52"/>
      <c r="O1" s="52"/>
      <c r="P1" s="52"/>
      <c r="Q1" s="52"/>
    </row>
    <row r="2" spans="1:24" ht="33" thickBot="1" x14ac:dyDescent="0.25">
      <c r="B2" s="28" t="s">
        <v>18</v>
      </c>
      <c r="C2" s="11" t="s">
        <v>28</v>
      </c>
      <c r="D2" s="11" t="s">
        <v>19</v>
      </c>
      <c r="E2" s="11" t="s">
        <v>20</v>
      </c>
      <c r="F2" s="10" t="s">
        <v>69</v>
      </c>
      <c r="G2" s="12" t="s">
        <v>23</v>
      </c>
      <c r="H2" s="12" t="s">
        <v>56</v>
      </c>
      <c r="M2" s="42" t="s">
        <v>44</v>
      </c>
      <c r="N2" s="43"/>
      <c r="O2" s="39" t="s">
        <v>45</v>
      </c>
      <c r="P2" s="39" t="s">
        <v>46</v>
      </c>
      <c r="Q2" s="40" t="s">
        <v>47</v>
      </c>
      <c r="R2" s="40" t="s">
        <v>57</v>
      </c>
      <c r="S2" s="40" t="s">
        <v>63</v>
      </c>
      <c r="T2" s="40" t="s">
        <v>64</v>
      </c>
      <c r="U2" s="40" t="s">
        <v>72</v>
      </c>
      <c r="V2" s="40" t="s">
        <v>73</v>
      </c>
      <c r="W2" s="40" t="s">
        <v>74</v>
      </c>
      <c r="X2" s="40" t="s">
        <v>75</v>
      </c>
    </row>
    <row r="3" spans="1:24" ht="17" customHeight="1" x14ac:dyDescent="0.2">
      <c r="A3" t="s">
        <v>9</v>
      </c>
      <c r="B3" s="29" t="s">
        <v>36</v>
      </c>
      <c r="C3" s="11">
        <v>0.15</v>
      </c>
      <c r="D3" s="11" t="s">
        <v>4</v>
      </c>
      <c r="E3" s="11" t="s">
        <v>5</v>
      </c>
      <c r="F3" s="13"/>
      <c r="G3" s="13"/>
      <c r="H3" s="13"/>
      <c r="M3" s="33" t="s">
        <v>48</v>
      </c>
      <c r="N3" s="33" t="s">
        <v>49</v>
      </c>
      <c r="O3" s="41">
        <v>116</v>
      </c>
      <c r="P3" s="41">
        <v>122.4</v>
      </c>
      <c r="Q3" s="41">
        <v>122.4</v>
      </c>
      <c r="R3" s="44">
        <v>122.7</v>
      </c>
      <c r="S3" s="47">
        <v>123.2</v>
      </c>
      <c r="T3" s="47">
        <v>123.2</v>
      </c>
      <c r="U3" s="50">
        <v>123.5</v>
      </c>
      <c r="V3" s="50">
        <v>124.1</v>
      </c>
      <c r="W3" s="50">
        <v>124.1</v>
      </c>
      <c r="X3" s="50">
        <v>124.8</v>
      </c>
    </row>
    <row r="4" spans="1:24" ht="18" thickBot="1" x14ac:dyDescent="0.25">
      <c r="B4" s="30" t="s">
        <v>37</v>
      </c>
      <c r="C4" s="11">
        <v>0.85</v>
      </c>
      <c r="D4" s="11" t="s">
        <v>7</v>
      </c>
      <c r="E4" s="11" t="s">
        <v>8</v>
      </c>
      <c r="F4" s="14"/>
      <c r="G4" s="14"/>
      <c r="H4" s="14"/>
      <c r="I4" s="4" t="s">
        <v>70</v>
      </c>
      <c r="J4" s="4" t="s">
        <v>24</v>
      </c>
      <c r="K4" s="4" t="s">
        <v>25</v>
      </c>
      <c r="M4" s="30" t="s">
        <v>50</v>
      </c>
      <c r="N4" s="30" t="s">
        <v>51</v>
      </c>
      <c r="O4" s="41">
        <v>147.9</v>
      </c>
      <c r="P4" s="41">
        <v>148</v>
      </c>
      <c r="Q4" s="41">
        <v>148.30000000000001</v>
      </c>
      <c r="R4" s="44">
        <v>161.9</v>
      </c>
      <c r="S4" s="47">
        <v>163</v>
      </c>
      <c r="T4" s="47">
        <v>163</v>
      </c>
      <c r="U4" s="50">
        <v>162.19999999999999</v>
      </c>
      <c r="V4" s="50">
        <v>161.19999999999999</v>
      </c>
      <c r="W4" s="50">
        <v>160.19999999999999</v>
      </c>
      <c r="X4" s="50">
        <v>157.69999999999999</v>
      </c>
    </row>
    <row r="5" spans="1:24" ht="18" thickBot="1" x14ac:dyDescent="0.25">
      <c r="B5" s="31" t="s">
        <v>30</v>
      </c>
      <c r="F5" s="16">
        <f>$C3*F3+($C4*F4)</f>
        <v>0</v>
      </c>
      <c r="G5" s="16">
        <f t="shared" ref="G5:H5" si="0">$C3*G3+($C4*G4)</f>
        <v>0</v>
      </c>
      <c r="H5" s="16">
        <f t="shared" si="0"/>
        <v>0</v>
      </c>
      <c r="I5" s="9"/>
      <c r="J5" s="5" t="e">
        <f>I5*(G5/F5)</f>
        <v>#DIV/0!</v>
      </c>
      <c r="K5" s="6" t="e">
        <f>J5*H5/G5</f>
        <v>#DIV/0!</v>
      </c>
      <c r="M5" s="29" t="s">
        <v>52</v>
      </c>
      <c r="N5" s="29" t="s">
        <v>53</v>
      </c>
      <c r="O5" s="41">
        <v>120</v>
      </c>
      <c r="P5" s="41">
        <v>126.5</v>
      </c>
      <c r="Q5" s="41">
        <v>133.9</v>
      </c>
      <c r="R5" s="44">
        <v>138</v>
      </c>
      <c r="S5" s="41">
        <v>146.4</v>
      </c>
      <c r="T5" s="47">
        <v>152.1</v>
      </c>
      <c r="U5" s="50">
        <v>154</v>
      </c>
      <c r="V5" s="50">
        <v>157.19999999999999</v>
      </c>
      <c r="W5" s="50">
        <v>149.9</v>
      </c>
      <c r="X5" s="50">
        <v>145.6</v>
      </c>
    </row>
    <row r="6" spans="1:24" x14ac:dyDescent="0.2">
      <c r="B6" s="32"/>
      <c r="C6" s="17"/>
      <c r="D6" s="17"/>
      <c r="E6" s="17"/>
      <c r="M6" s="29"/>
      <c r="N6" s="29"/>
      <c r="O6" s="41"/>
      <c r="P6" s="41"/>
      <c r="Q6" s="41"/>
    </row>
    <row r="7" spans="1:24" ht="25" customHeight="1" x14ac:dyDescent="0.2">
      <c r="A7" t="s">
        <v>21</v>
      </c>
      <c r="B7" s="28" t="s">
        <v>18</v>
      </c>
      <c r="C7" s="11" t="s">
        <v>28</v>
      </c>
      <c r="D7" s="11" t="s">
        <v>19</v>
      </c>
      <c r="E7" s="11" t="s">
        <v>20</v>
      </c>
      <c r="F7" s="10" t="s">
        <v>69</v>
      </c>
      <c r="G7" s="10" t="s">
        <v>23</v>
      </c>
      <c r="H7" s="10" t="s">
        <v>56</v>
      </c>
      <c r="M7" s="34" t="s">
        <v>0</v>
      </c>
      <c r="N7" s="34" t="s">
        <v>1</v>
      </c>
      <c r="O7" s="41">
        <v>117.4</v>
      </c>
      <c r="P7" s="41">
        <v>118.8</v>
      </c>
      <c r="Q7" s="41">
        <v>120.7</v>
      </c>
      <c r="R7" s="44">
        <v>129.19999999999999</v>
      </c>
      <c r="S7" s="41">
        <v>131.19999999999999</v>
      </c>
      <c r="T7" s="47">
        <v>135.19999999999999</v>
      </c>
      <c r="U7" s="50">
        <v>134.1</v>
      </c>
      <c r="V7" s="50">
        <v>134.1</v>
      </c>
      <c r="W7" s="51">
        <v>134.69999999999999</v>
      </c>
      <c r="X7" s="51">
        <v>135.30000000000001</v>
      </c>
    </row>
    <row r="8" spans="1:24" ht="25" customHeight="1" x14ac:dyDescent="0.2">
      <c r="B8" s="29" t="s">
        <v>39</v>
      </c>
      <c r="C8" s="11">
        <v>0.15</v>
      </c>
      <c r="D8" s="11" t="s">
        <v>12</v>
      </c>
      <c r="E8" s="11" t="s">
        <v>5</v>
      </c>
      <c r="F8" s="13"/>
      <c r="G8" s="13"/>
      <c r="H8" s="13"/>
      <c r="M8" s="37" t="s">
        <v>2</v>
      </c>
      <c r="N8" s="37" t="s">
        <v>3</v>
      </c>
      <c r="O8" s="41">
        <v>112.5</v>
      </c>
      <c r="P8" s="41">
        <v>113.2</v>
      </c>
      <c r="Q8" s="41">
        <v>116.1</v>
      </c>
      <c r="R8" s="44">
        <v>131.1</v>
      </c>
      <c r="S8" s="41">
        <v>122.2</v>
      </c>
      <c r="T8" s="47">
        <v>127.5</v>
      </c>
      <c r="U8" s="50">
        <v>129.1</v>
      </c>
      <c r="V8" s="50">
        <v>132.30000000000001</v>
      </c>
      <c r="W8" s="51">
        <v>134.69999999999999</v>
      </c>
      <c r="X8" s="51">
        <v>138.69999999999999</v>
      </c>
    </row>
    <row r="9" spans="1:24" ht="17" x14ac:dyDescent="0.2">
      <c r="B9" s="33" t="s">
        <v>38</v>
      </c>
      <c r="C9" s="11">
        <v>0.2</v>
      </c>
      <c r="D9" s="11" t="s">
        <v>10</v>
      </c>
      <c r="E9" s="11" t="s">
        <v>11</v>
      </c>
      <c r="F9" s="18"/>
      <c r="G9" s="18"/>
      <c r="H9" s="18"/>
      <c r="M9" s="37"/>
      <c r="N9" s="37"/>
    </row>
    <row r="10" spans="1:24" ht="18" thickBot="1" x14ac:dyDescent="0.25">
      <c r="B10" s="34" t="s">
        <v>40</v>
      </c>
      <c r="C10" s="11">
        <v>0.65</v>
      </c>
      <c r="D10" s="11" t="s">
        <v>13</v>
      </c>
      <c r="E10" s="11" t="s">
        <v>14</v>
      </c>
      <c r="F10" s="19"/>
      <c r="G10" s="19"/>
      <c r="H10" s="19"/>
      <c r="I10" s="4" t="s">
        <v>70</v>
      </c>
      <c r="J10" s="4" t="s">
        <v>24</v>
      </c>
      <c r="K10" s="4" t="s">
        <v>25</v>
      </c>
    </row>
    <row r="11" spans="1:24" ht="18" thickBot="1" x14ac:dyDescent="0.25">
      <c r="B11" s="35" t="s">
        <v>31</v>
      </c>
      <c r="C11" s="11"/>
      <c r="D11" s="11"/>
      <c r="E11" s="11"/>
      <c r="F11" s="20">
        <f>$C8*F8+$C9*F9+$C10*F10</f>
        <v>0</v>
      </c>
      <c r="G11" s="20">
        <f t="shared" ref="G11:H11" si="1">$C8*G8+$C9*G9+$C10*G10</f>
        <v>0</v>
      </c>
      <c r="H11" s="20">
        <f t="shared" si="1"/>
        <v>0</v>
      </c>
      <c r="I11" s="8"/>
      <c r="J11" s="5" t="e">
        <f>I11*(G11/F11)</f>
        <v>#DIV/0!</v>
      </c>
      <c r="K11" s="6" t="e">
        <f>J11*H11/G11</f>
        <v>#DIV/0!</v>
      </c>
    </row>
    <row r="12" spans="1:24" s="2" customFormat="1" x14ac:dyDescent="0.2">
      <c r="B12" s="36"/>
      <c r="C12" s="22"/>
      <c r="D12" s="22"/>
      <c r="E12" s="22"/>
      <c r="F12" s="21"/>
      <c r="G12" s="21"/>
      <c r="H12" s="21"/>
      <c r="I12" s="7"/>
      <c r="J12" s="7"/>
      <c r="K12" s="7"/>
    </row>
    <row r="13" spans="1:24" ht="32" x14ac:dyDescent="0.2">
      <c r="A13" s="1" t="s">
        <v>22</v>
      </c>
      <c r="B13" s="28" t="s">
        <v>18</v>
      </c>
      <c r="C13" s="11" t="s">
        <v>28</v>
      </c>
      <c r="D13" s="11" t="s">
        <v>19</v>
      </c>
      <c r="E13" s="11" t="s">
        <v>20</v>
      </c>
      <c r="F13" s="10" t="s">
        <v>69</v>
      </c>
      <c r="G13" s="10" t="s">
        <v>23</v>
      </c>
      <c r="H13" s="10" t="s">
        <v>56</v>
      </c>
    </row>
    <row r="14" spans="1:24" ht="17" x14ac:dyDescent="0.2">
      <c r="B14" s="34" t="s">
        <v>40</v>
      </c>
      <c r="C14" s="11">
        <v>0.5</v>
      </c>
      <c r="D14" s="11" t="s">
        <v>15</v>
      </c>
      <c r="E14" s="11" t="s">
        <v>14</v>
      </c>
      <c r="F14" s="19"/>
      <c r="G14" s="19"/>
      <c r="H14" s="19"/>
    </row>
    <row r="15" spans="1:24" ht="17" thickBot="1" x14ac:dyDescent="0.25">
      <c r="B15" s="37" t="s">
        <v>35</v>
      </c>
      <c r="C15" s="11">
        <v>0.5</v>
      </c>
      <c r="D15" s="11" t="s">
        <v>16</v>
      </c>
      <c r="E15" s="11" t="s">
        <v>17</v>
      </c>
      <c r="F15" s="23"/>
      <c r="G15" s="23"/>
      <c r="H15" s="23"/>
      <c r="I15" s="4" t="s">
        <v>70</v>
      </c>
      <c r="J15" s="4" t="s">
        <v>24</v>
      </c>
      <c r="K15" s="4" t="s">
        <v>25</v>
      </c>
    </row>
    <row r="16" spans="1:24" ht="17" thickBot="1" x14ac:dyDescent="0.25">
      <c r="B16" s="38" t="s">
        <v>32</v>
      </c>
      <c r="F16" s="24">
        <f>$C14*F14+$C15*F15</f>
        <v>0</v>
      </c>
      <c r="G16" s="24">
        <f t="shared" ref="G16:H16" si="2">$C14*G14+$C15*G15</f>
        <v>0</v>
      </c>
      <c r="H16" s="24">
        <f t="shared" si="2"/>
        <v>0</v>
      </c>
      <c r="I16" s="8"/>
      <c r="J16" s="5" t="e">
        <f>I16*(G16/F16)</f>
        <v>#DIV/0!</v>
      </c>
      <c r="K16" s="6" t="e">
        <f>J16*H16/G16</f>
        <v>#DIV/0!</v>
      </c>
    </row>
    <row r="17" spans="1:24" ht="17" thickBot="1" x14ac:dyDescent="0.25"/>
    <row r="18" spans="1:24" ht="33" thickBot="1" x14ac:dyDescent="0.25">
      <c r="B18" s="25" t="s">
        <v>26</v>
      </c>
      <c r="D18" s="11" t="s">
        <v>19</v>
      </c>
      <c r="E18" s="11" t="s">
        <v>20</v>
      </c>
      <c r="F18" s="10" t="s">
        <v>69</v>
      </c>
      <c r="G18" s="10" t="s">
        <v>23</v>
      </c>
      <c r="H18" s="10" t="s">
        <v>56</v>
      </c>
      <c r="I18" s="4" t="s">
        <v>70</v>
      </c>
      <c r="J18" s="4" t="s">
        <v>24</v>
      </c>
      <c r="K18" s="4" t="s">
        <v>25</v>
      </c>
      <c r="M18" s="42" t="s">
        <v>61</v>
      </c>
      <c r="N18" s="42" t="s">
        <v>54</v>
      </c>
      <c r="O18" s="39" t="s">
        <v>45</v>
      </c>
      <c r="P18" s="39" t="s">
        <v>46</v>
      </c>
      <c r="Q18" s="40" t="s">
        <v>47</v>
      </c>
      <c r="R18" s="40" t="s">
        <v>57</v>
      </c>
      <c r="S18" s="40" t="s">
        <v>63</v>
      </c>
      <c r="T18" s="40" t="s">
        <v>64</v>
      </c>
      <c r="U18" s="40" t="s">
        <v>72</v>
      </c>
      <c r="V18" s="40" t="s">
        <v>73</v>
      </c>
      <c r="W18" s="40" t="s">
        <v>74</v>
      </c>
      <c r="X18" s="40" t="s">
        <v>75</v>
      </c>
    </row>
    <row r="19" spans="1:24" ht="18" thickBot="1" x14ac:dyDescent="0.25">
      <c r="A19" t="s">
        <v>27</v>
      </c>
      <c r="B19" s="26" t="s">
        <v>33</v>
      </c>
      <c r="D19" s="11" t="s">
        <v>55</v>
      </c>
      <c r="F19" s="26">
        <f>AVERAGE(F5,F11,F16)</f>
        <v>0</v>
      </c>
      <c r="G19" s="26">
        <f>AVERAGE(G5,G11,G16)</f>
        <v>0</v>
      </c>
      <c r="H19" s="26">
        <f>AVERAGE(H5,H11,H16)</f>
        <v>0</v>
      </c>
      <c r="I19" s="8"/>
      <c r="J19" s="5" t="e">
        <f>I19*(G19/#REF!)</f>
        <v>#REF!</v>
      </c>
      <c r="K19" s="6" t="e">
        <f>J19*H19/G19</f>
        <v>#REF!</v>
      </c>
      <c r="M19" s="2" t="s">
        <v>59</v>
      </c>
      <c r="N19" s="16" t="s">
        <v>59</v>
      </c>
      <c r="O19">
        <f>$C3*O5+($C4*O4)</f>
        <v>143.715</v>
      </c>
      <c r="P19">
        <f t="shared" ref="P19:S19" si="3">$C3*P5+($C4*P4)</f>
        <v>144.77500000000001</v>
      </c>
      <c r="Q19">
        <f t="shared" si="3"/>
        <v>146.14000000000001</v>
      </c>
      <c r="R19">
        <f t="shared" si="3"/>
        <v>158.315</v>
      </c>
      <c r="S19">
        <f t="shared" si="3"/>
        <v>160.51</v>
      </c>
      <c r="T19" s="46">
        <f t="shared" ref="T19:W19" si="4">$C3*T5+($C4*T4)</f>
        <v>161.36499999999998</v>
      </c>
      <c r="U19" s="46">
        <f t="shared" si="4"/>
        <v>160.96999999999997</v>
      </c>
      <c r="V19" s="46">
        <f t="shared" si="4"/>
        <v>160.59999999999997</v>
      </c>
      <c r="W19" s="46">
        <f t="shared" si="4"/>
        <v>158.65499999999997</v>
      </c>
      <c r="X19" s="46">
        <f t="shared" ref="X19" si="5">$C3*X5+($C4*X4)</f>
        <v>155.88499999999999</v>
      </c>
    </row>
    <row r="20" spans="1:24" ht="17" x14ac:dyDescent="0.2">
      <c r="M20" t="s">
        <v>60</v>
      </c>
      <c r="N20" s="20" t="s">
        <v>60</v>
      </c>
      <c r="O20">
        <f>$C8*O5+$C9*O3+$C10*O7</f>
        <v>117.51</v>
      </c>
      <c r="P20">
        <f t="shared" ref="P20:S20" si="6">$C8*P5+$C9*P3+$C10*P7</f>
        <v>120.675</v>
      </c>
      <c r="Q20">
        <f t="shared" si="6"/>
        <v>123.02000000000001</v>
      </c>
      <c r="R20">
        <f t="shared" si="6"/>
        <v>129.22</v>
      </c>
      <c r="S20">
        <f t="shared" si="6"/>
        <v>131.88</v>
      </c>
      <c r="T20" s="46">
        <f t="shared" ref="T20:W20" si="7">$C8*T5+$C9*T3+$C10*T7</f>
        <v>135.33499999999998</v>
      </c>
      <c r="U20" s="46">
        <f t="shared" si="7"/>
        <v>134.965</v>
      </c>
      <c r="V20" s="46">
        <f t="shared" si="7"/>
        <v>135.565</v>
      </c>
      <c r="W20" s="46">
        <f t="shared" si="7"/>
        <v>134.85999999999999</v>
      </c>
      <c r="X20" s="46">
        <f t="shared" ref="X20" si="8">$C8*X5+$C9*X3+$C10*X7</f>
        <v>134.745</v>
      </c>
    </row>
    <row r="21" spans="1:24" ht="17" x14ac:dyDescent="0.2">
      <c r="B21" s="11" t="s">
        <v>6</v>
      </c>
      <c r="M21" t="s">
        <v>62</v>
      </c>
      <c r="N21" s="24" t="s">
        <v>62</v>
      </c>
      <c r="O21">
        <f>$C14*O7+$C15*O8</f>
        <v>114.95</v>
      </c>
      <c r="P21">
        <f t="shared" ref="P21:S21" si="9">$C14*P7+$C15*P8</f>
        <v>116</v>
      </c>
      <c r="Q21">
        <f t="shared" si="9"/>
        <v>118.4</v>
      </c>
      <c r="R21">
        <f t="shared" si="9"/>
        <v>130.14999999999998</v>
      </c>
      <c r="S21">
        <f t="shared" si="9"/>
        <v>126.69999999999999</v>
      </c>
      <c r="T21" s="46">
        <f t="shared" ref="T21:W21" si="10">$C14*T7+$C15*T8</f>
        <v>131.35</v>
      </c>
      <c r="U21" s="46">
        <f t="shared" si="10"/>
        <v>131.6</v>
      </c>
      <c r="V21" s="46">
        <f t="shared" si="10"/>
        <v>133.19999999999999</v>
      </c>
      <c r="W21" s="46">
        <f t="shared" si="10"/>
        <v>134.69999999999999</v>
      </c>
      <c r="X21" s="46">
        <f t="shared" ref="X21" si="11">$C14*X7+$C15*X8</f>
        <v>137</v>
      </c>
    </row>
    <row r="22" spans="1:24" ht="17" x14ac:dyDescent="0.2">
      <c r="M22" t="s">
        <v>58</v>
      </c>
      <c r="N22" s="26" t="s">
        <v>58</v>
      </c>
      <c r="O22" s="46">
        <f t="shared" ref="O22:W22" si="12">AVERAGE(O19:O21)</f>
        <v>125.39166666666667</v>
      </c>
      <c r="P22" s="46">
        <f t="shared" si="12"/>
        <v>127.14999999999999</v>
      </c>
      <c r="Q22" s="46">
        <f t="shared" si="12"/>
        <v>129.1866666666667</v>
      </c>
      <c r="R22" s="46">
        <f t="shared" si="12"/>
        <v>139.22833333333332</v>
      </c>
      <c r="S22" s="46">
        <f t="shared" si="12"/>
        <v>139.69666666666666</v>
      </c>
      <c r="T22" s="46">
        <f t="shared" si="12"/>
        <v>142.68333333333331</v>
      </c>
      <c r="U22" s="46">
        <f t="shared" si="12"/>
        <v>142.51166666666666</v>
      </c>
      <c r="V22" s="46">
        <f t="shared" si="12"/>
        <v>143.12166666666664</v>
      </c>
      <c r="W22" s="46">
        <f t="shared" si="12"/>
        <v>142.73833333333332</v>
      </c>
      <c r="X22" s="46">
        <f t="shared" ref="X22" si="13">AVERAGE(X19:X21)</f>
        <v>142.54333333333332</v>
      </c>
    </row>
    <row r="23" spans="1:24" x14ac:dyDescent="0.2">
      <c r="M23" t="s">
        <v>66</v>
      </c>
      <c r="N23" t="s">
        <v>66</v>
      </c>
      <c r="O23" s="49">
        <v>0.02</v>
      </c>
      <c r="P23" s="45">
        <f t="shared" ref="P23:X23" si="14">(P22-O22)/O22</f>
        <v>1.4022728783146081E-2</v>
      </c>
      <c r="Q23" s="45">
        <f t="shared" si="14"/>
        <v>1.6017826713855324E-2</v>
      </c>
      <c r="R23" s="45">
        <f t="shared" si="14"/>
        <v>7.7729899886468876E-2</v>
      </c>
      <c r="S23" s="45">
        <f t="shared" si="14"/>
        <v>3.3637789243089918E-3</v>
      </c>
      <c r="T23" s="48">
        <f t="shared" si="14"/>
        <v>2.1379655921162404E-2</v>
      </c>
      <c r="U23" s="48">
        <f t="shared" si="14"/>
        <v>-1.2031304754116529E-3</v>
      </c>
      <c r="V23" s="48">
        <f t="shared" si="14"/>
        <v>4.280351316266401E-3</v>
      </c>
      <c r="W23" s="48">
        <f t="shared" si="14"/>
        <v>-2.6783738777030673E-3</v>
      </c>
      <c r="X23" s="48">
        <f t="shared" si="14"/>
        <v>-1.366136169914598E-3</v>
      </c>
    </row>
    <row r="24" spans="1:24" x14ac:dyDescent="0.2">
      <c r="D24"/>
      <c r="M24" t="s">
        <v>65</v>
      </c>
      <c r="N24" t="s">
        <v>65</v>
      </c>
      <c r="O24" s="48">
        <v>0.26893236633496359</v>
      </c>
      <c r="P24" s="48">
        <v>0.26464981351015321</v>
      </c>
      <c r="Q24" s="48">
        <v>0.26589472652741292</v>
      </c>
      <c r="R24" s="48">
        <v>0.24777069112309366</v>
      </c>
      <c r="S24" s="48">
        <v>0.23463300387397074</v>
      </c>
      <c r="T24" s="48">
        <v>0.2405628251387498</v>
      </c>
      <c r="U24" s="48">
        <v>0.21379496351815555</v>
      </c>
      <c r="V24" s="48">
        <v>0.21425036410684209</v>
      </c>
      <c r="W24" s="48">
        <v>0.21079269930584024</v>
      </c>
      <c r="X24" s="48">
        <v>0.18416060920733809</v>
      </c>
    </row>
    <row r="25" spans="1:24" x14ac:dyDescent="0.2">
      <c r="D25"/>
    </row>
    <row r="26" spans="1:24" x14ac:dyDescent="0.2">
      <c r="D26"/>
    </row>
    <row r="27" spans="1:24" x14ac:dyDescent="0.2">
      <c r="D27"/>
    </row>
    <row r="28" spans="1:24" x14ac:dyDescent="0.2">
      <c r="D28"/>
    </row>
  </sheetData>
  <mergeCells count="2">
    <mergeCell ref="B1:K1"/>
    <mergeCell ref="M1:Q1"/>
  </mergeCells>
  <phoneticPr fontId="12" type="noConversion"/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A16BF-0B93-AA4A-882A-ADE3597A400C}">
  <dimension ref="A2:A9"/>
  <sheetViews>
    <sheetView workbookViewId="0">
      <selection activeCell="A6" sqref="A6:A7"/>
    </sheetView>
  </sheetViews>
  <sheetFormatPr baseColWidth="10" defaultRowHeight="16" x14ac:dyDescent="0.2"/>
  <cols>
    <col min="1" max="1" width="66.33203125" customWidth="1"/>
  </cols>
  <sheetData>
    <row r="2" spans="1:1" ht="17" x14ac:dyDescent="0.2">
      <c r="A2" s="25" t="s">
        <v>43</v>
      </c>
    </row>
    <row r="3" spans="1:1" ht="85" x14ac:dyDescent="0.2">
      <c r="A3" s="15" t="s">
        <v>67</v>
      </c>
    </row>
    <row r="4" spans="1:1" ht="51" x14ac:dyDescent="0.2">
      <c r="A4" s="27" t="s">
        <v>34</v>
      </c>
    </row>
    <row r="5" spans="1:1" ht="17" x14ac:dyDescent="0.2">
      <c r="A5" s="15" t="s">
        <v>41</v>
      </c>
    </row>
    <row r="6" spans="1:1" ht="17" x14ac:dyDescent="0.2">
      <c r="A6" s="15" t="s">
        <v>42</v>
      </c>
    </row>
    <row r="7" spans="1:1" ht="17" x14ac:dyDescent="0.2">
      <c r="A7" s="15" t="s">
        <v>71</v>
      </c>
    </row>
    <row r="9" spans="1:1" x14ac:dyDescent="0.2">
      <c r="A9" t="s">
        <v>68</v>
      </c>
    </row>
  </sheetData>
  <hyperlinks>
    <hyperlink ref="A4" r:id="rId1" location="abreadcrumb" xr:uid="{966A7638-BC31-0C4C-959B-DFE3F2D8ED32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Berechnungshilfe</vt:lpstr>
      <vt:lpstr> Hinweise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Denise Rottewert</cp:lastModifiedBy>
  <dcterms:created xsi:type="dcterms:W3CDTF">2022-05-06T16:40:08Z</dcterms:created>
  <dcterms:modified xsi:type="dcterms:W3CDTF">2022-11-21T12:27:03Z</dcterms:modified>
</cp:coreProperties>
</file>