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acker_Reinhild/HiDrive/users/account-6197/Office/Themen/Materialpreise/"/>
    </mc:Choice>
  </mc:AlternateContent>
  <xr:revisionPtr revIDLastSave="0" documentId="13_ncr:1_{E197EA40-0B2E-2F4A-86AF-E71F6D5D23BD}" xr6:coauthVersionLast="47" xr6:coauthVersionMax="47" xr10:uidLastSave="{00000000-0000-0000-0000-000000000000}"/>
  <bookViews>
    <workbookView xWindow="0" yWindow="500" windowWidth="28780" windowHeight="17500" xr2:uid="{475F3F05-F39E-3D40-B336-5818D57C694E}"/>
  </bookViews>
  <sheets>
    <sheet name="Berechnungshilfe" sheetId="1" r:id="rId1"/>
    <sheet name=" Hinweise" sheetId="2" r:id="rId2"/>
    <sheet name="GP-RS-Zeitreihen" sheetId="3" r:id="rId3"/>
    <sheet name="Sonstige Rohre Zeitreihen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3" l="1"/>
  <c r="D46" i="3"/>
  <c r="E46" i="3"/>
  <c r="F46" i="3"/>
  <c r="C47" i="3"/>
  <c r="D47" i="3"/>
  <c r="E47" i="3"/>
  <c r="F47" i="3"/>
  <c r="B47" i="3"/>
  <c r="B46" i="3"/>
  <c r="C44" i="3"/>
  <c r="C45" i="3"/>
  <c r="B44" i="3"/>
  <c r="B45" i="3"/>
  <c r="P29" i="1"/>
  <c r="Q29" i="1"/>
  <c r="R29" i="1"/>
  <c r="S29" i="1"/>
  <c r="O29" i="1"/>
  <c r="C43" i="3"/>
  <c r="B43" i="3"/>
  <c r="P30" i="1" l="1"/>
  <c r="Q30" i="1"/>
  <c r="Q31" i="1" s="1"/>
  <c r="R30" i="1"/>
  <c r="S30" i="1"/>
  <c r="F44" i="3" s="1"/>
  <c r="F51" i="3" s="1"/>
  <c r="O33" i="1"/>
  <c r="F49" i="3"/>
  <c r="E44" i="3"/>
  <c r="E51" i="3" s="1"/>
  <c r="E43" i="3"/>
  <c r="E50" i="3" s="1"/>
  <c r="F43" i="3"/>
  <c r="F50" i="3" s="1"/>
  <c r="E42" i="3"/>
  <c r="E49" i="3" s="1"/>
  <c r="F42" i="3"/>
  <c r="D49" i="3"/>
  <c r="D43" i="3"/>
  <c r="D50" i="3" s="1"/>
  <c r="D44" i="3"/>
  <c r="D51" i="3" s="1"/>
  <c r="D42" i="3"/>
  <c r="C42" i="3"/>
  <c r="B42" i="3"/>
  <c r="E24" i="4"/>
  <c r="F24" i="4"/>
  <c r="G24" i="4"/>
  <c r="E23" i="4"/>
  <c r="F23" i="4"/>
  <c r="G23" i="4"/>
  <c r="R31" i="1"/>
  <c r="S31" i="1"/>
  <c r="S33" i="1" s="1"/>
  <c r="Q28" i="1"/>
  <c r="R28" i="1"/>
  <c r="S28" i="1"/>
  <c r="C52" i="3"/>
  <c r="B52" i="3"/>
  <c r="C51" i="3"/>
  <c r="B51" i="3"/>
  <c r="C50" i="3"/>
  <c r="B50" i="3"/>
  <c r="C49" i="3"/>
  <c r="B49" i="3"/>
  <c r="D24" i="4"/>
  <c r="D23" i="4"/>
  <c r="C24" i="4"/>
  <c r="C23" i="4"/>
  <c r="P31" i="1"/>
  <c r="P32" i="1" s="1"/>
  <c r="P28" i="1"/>
  <c r="O30" i="1"/>
  <c r="O31" i="1"/>
  <c r="O28" i="1"/>
  <c r="O20" i="1"/>
  <c r="N17" i="4"/>
  <c r="N16" i="4"/>
  <c r="N15" i="4"/>
  <c r="M37" i="3"/>
  <c r="Z24" i="1" s="1"/>
  <c r="M36" i="3"/>
  <c r="M35" i="3"/>
  <c r="M34" i="3"/>
  <c r="M32" i="3"/>
  <c r="Z21" i="1"/>
  <c r="Z20" i="1"/>
  <c r="Z19" i="1"/>
  <c r="Z22" i="1" s="1"/>
  <c r="E17" i="4"/>
  <c r="F17" i="4"/>
  <c r="G17" i="4"/>
  <c r="H17" i="4"/>
  <c r="I17" i="4"/>
  <c r="J17" i="4"/>
  <c r="K17" i="4"/>
  <c r="L17" i="4"/>
  <c r="M17" i="4"/>
  <c r="D17" i="4"/>
  <c r="D16" i="4"/>
  <c r="E16" i="4"/>
  <c r="F16" i="4"/>
  <c r="G16" i="4"/>
  <c r="H16" i="4"/>
  <c r="I16" i="4"/>
  <c r="J16" i="4"/>
  <c r="K16" i="4"/>
  <c r="L16" i="4"/>
  <c r="M16" i="4"/>
  <c r="C16" i="4"/>
  <c r="C15" i="4"/>
  <c r="D10" i="4"/>
  <c r="E10" i="4"/>
  <c r="F10" i="4"/>
  <c r="G10" i="4"/>
  <c r="H10" i="4"/>
  <c r="I10" i="4"/>
  <c r="J10" i="4"/>
  <c r="K10" i="4"/>
  <c r="L10" i="4"/>
  <c r="M10" i="4"/>
  <c r="N10" i="4"/>
  <c r="C10" i="4"/>
  <c r="E9" i="4"/>
  <c r="F9" i="4"/>
  <c r="G9" i="4"/>
  <c r="H9" i="4"/>
  <c r="I9" i="4"/>
  <c r="J9" i="4"/>
  <c r="K9" i="4"/>
  <c r="L9" i="4"/>
  <c r="M9" i="4"/>
  <c r="N9" i="4"/>
  <c r="D9" i="4"/>
  <c r="C9" i="4"/>
  <c r="G15" i="4"/>
  <c r="H15" i="4"/>
  <c r="I15" i="4"/>
  <c r="J15" i="4"/>
  <c r="K15" i="4"/>
  <c r="L15" i="4"/>
  <c r="M15" i="4"/>
  <c r="D15" i="4"/>
  <c r="E15" i="4"/>
  <c r="F15" i="4"/>
  <c r="K35" i="3"/>
  <c r="K36" i="3"/>
  <c r="K37" i="3"/>
  <c r="J37" i="3"/>
  <c r="I37" i="3"/>
  <c r="H37" i="3"/>
  <c r="G37" i="3"/>
  <c r="F37" i="3"/>
  <c r="E37" i="3"/>
  <c r="D37" i="3"/>
  <c r="C37" i="3"/>
  <c r="B37" i="3"/>
  <c r="J36" i="3"/>
  <c r="I36" i="3"/>
  <c r="H36" i="3"/>
  <c r="G36" i="3"/>
  <c r="F36" i="3"/>
  <c r="E36" i="3"/>
  <c r="D36" i="3"/>
  <c r="C36" i="3"/>
  <c r="B36" i="3"/>
  <c r="J35" i="3"/>
  <c r="I35" i="3"/>
  <c r="H35" i="3"/>
  <c r="G35" i="3"/>
  <c r="F35" i="3"/>
  <c r="E35" i="3"/>
  <c r="D35" i="3"/>
  <c r="C35" i="3"/>
  <c r="B35" i="3"/>
  <c r="K34" i="3"/>
  <c r="J34" i="3"/>
  <c r="I34" i="3"/>
  <c r="H34" i="3"/>
  <c r="G34" i="3"/>
  <c r="F34" i="3"/>
  <c r="E34" i="3"/>
  <c r="D34" i="3"/>
  <c r="C34" i="3"/>
  <c r="B34" i="3"/>
  <c r="K32" i="3"/>
  <c r="J32" i="3"/>
  <c r="I32" i="3"/>
  <c r="H32" i="3"/>
  <c r="G32" i="3"/>
  <c r="F32" i="3"/>
  <c r="E32" i="3"/>
  <c r="D32" i="3"/>
  <c r="C32" i="3"/>
  <c r="K31" i="3"/>
  <c r="J31" i="3"/>
  <c r="I31" i="3"/>
  <c r="H31" i="3"/>
  <c r="B31" i="3"/>
  <c r="M21" i="3"/>
  <c r="L21" i="3"/>
  <c r="K21" i="3"/>
  <c r="J21" i="3"/>
  <c r="I21" i="3"/>
  <c r="H21" i="3"/>
  <c r="G21" i="3"/>
  <c r="F21" i="3"/>
  <c r="E21" i="3"/>
  <c r="D21" i="3"/>
  <c r="C21" i="3"/>
  <c r="B21" i="3"/>
  <c r="M20" i="3"/>
  <c r="L20" i="3"/>
  <c r="K20" i="3"/>
  <c r="J20" i="3"/>
  <c r="I20" i="3"/>
  <c r="H20" i="3"/>
  <c r="G20" i="3"/>
  <c r="F20" i="3"/>
  <c r="E20" i="3"/>
  <c r="D20" i="3"/>
  <c r="C20" i="3"/>
  <c r="B20" i="3"/>
  <c r="M19" i="3"/>
  <c r="L19" i="3"/>
  <c r="K19" i="3"/>
  <c r="J19" i="3"/>
  <c r="I19" i="3"/>
  <c r="H19" i="3"/>
  <c r="G19" i="3"/>
  <c r="F19" i="3"/>
  <c r="E19" i="3"/>
  <c r="D19" i="3"/>
  <c r="C19" i="3"/>
  <c r="B19" i="3"/>
  <c r="M18" i="3"/>
  <c r="L18" i="3"/>
  <c r="K18" i="3"/>
  <c r="J18" i="3"/>
  <c r="I18" i="3"/>
  <c r="H18" i="3"/>
  <c r="G18" i="3"/>
  <c r="F18" i="3"/>
  <c r="E18" i="3"/>
  <c r="D18" i="3"/>
  <c r="C18" i="3"/>
  <c r="B18" i="3"/>
  <c r="M16" i="3"/>
  <c r="L16" i="3"/>
  <c r="K16" i="3"/>
  <c r="J16" i="3"/>
  <c r="I16" i="3"/>
  <c r="H16" i="3"/>
  <c r="G16" i="3"/>
  <c r="Q32" i="1" l="1"/>
  <c r="Q33" i="1"/>
  <c r="R32" i="1"/>
  <c r="F45" i="3"/>
  <c r="F52" i="3" s="1"/>
  <c r="P33" i="1"/>
  <c r="R33" i="1"/>
  <c r="E45" i="3"/>
  <c r="E52" i="3" s="1"/>
  <c r="D45" i="3"/>
  <c r="D52" i="3" s="1"/>
  <c r="S32" i="1"/>
  <c r="Y21" i="1"/>
  <c r="L29" i="3" s="1"/>
  <c r="L36" i="3" s="1"/>
  <c r="Y20" i="1"/>
  <c r="L28" i="3" s="1"/>
  <c r="L35" i="3" s="1"/>
  <c r="Y19" i="1"/>
  <c r="L27" i="3" s="1"/>
  <c r="L34" i="3" s="1"/>
  <c r="X19" i="1"/>
  <c r="X20" i="1"/>
  <c r="X22" i="1" s="1"/>
  <c r="X21" i="1"/>
  <c r="W21" i="1"/>
  <c r="W20" i="1"/>
  <c r="W19" i="1"/>
  <c r="V21" i="1"/>
  <c r="V20" i="1"/>
  <c r="V19" i="1"/>
  <c r="V22" i="1" s="1"/>
  <c r="W22" i="1" l="1"/>
  <c r="X23" i="1" s="1"/>
  <c r="Y22" i="1"/>
  <c r="U21" i="1"/>
  <c r="U20" i="1"/>
  <c r="U19" i="1"/>
  <c r="U22" i="1" s="1"/>
  <c r="T21" i="1"/>
  <c r="T20" i="1"/>
  <c r="T19" i="1"/>
  <c r="S21" i="1"/>
  <c r="S20" i="1"/>
  <c r="S19" i="1"/>
  <c r="S22" i="1" s="1"/>
  <c r="F5" i="1"/>
  <c r="W23" i="1" l="1"/>
  <c r="Y23" i="1"/>
  <c r="L30" i="3"/>
  <c r="Z23" i="1"/>
  <c r="V23" i="1"/>
  <c r="T22" i="1"/>
  <c r="T23" i="1" s="1"/>
  <c r="O19" i="1"/>
  <c r="P21" i="1"/>
  <c r="Q21" i="1"/>
  <c r="R21" i="1"/>
  <c r="O21" i="1"/>
  <c r="P20" i="1"/>
  <c r="Q20" i="1"/>
  <c r="R20" i="1"/>
  <c r="P19" i="1"/>
  <c r="Q19" i="1"/>
  <c r="R19" i="1"/>
  <c r="G11" i="1"/>
  <c r="H11" i="1"/>
  <c r="F11" i="1"/>
  <c r="G16" i="1"/>
  <c r="H16" i="1"/>
  <c r="F16" i="1"/>
  <c r="G5" i="1"/>
  <c r="H5" i="1"/>
  <c r="L32" i="3" l="1"/>
  <c r="L37" i="3"/>
  <c r="M31" i="3"/>
  <c r="L31" i="3"/>
  <c r="U23" i="1"/>
  <c r="O22" i="1"/>
  <c r="R22" i="1"/>
  <c r="S23" i="1" s="1"/>
  <c r="P22" i="1"/>
  <c r="Q22" i="1"/>
  <c r="G19" i="1"/>
  <c r="J19" i="1" s="1"/>
  <c r="H19" i="1"/>
  <c r="J11" i="1"/>
  <c r="K11" i="1" s="1"/>
  <c r="F19" i="1"/>
  <c r="J16" i="1"/>
  <c r="K16" i="1" s="1"/>
  <c r="J5" i="1"/>
  <c r="K5" i="1" s="1"/>
  <c r="P23" i="1" l="1"/>
  <c r="Q23" i="1"/>
  <c r="R23" i="1"/>
  <c r="K19" i="1"/>
</calcChain>
</file>

<file path=xl/sharedStrings.xml><?xml version="1.0" encoding="utf-8"?>
<sst xmlns="http://schemas.openxmlformats.org/spreadsheetml/2006/main" count="362" uniqueCount="90">
  <si>
    <t>GP09-201640900</t>
  </si>
  <si>
    <t>Andere Polyester, in Primärformen</t>
  </si>
  <si>
    <t>GP09-23141</t>
  </si>
  <si>
    <t>Glasfasern (einschl. Glaswolle), Waren daraus</t>
  </si>
  <si>
    <t> Nadelfilzliner EP -Trägermaterial </t>
  </si>
  <si>
    <t> Polyethylenterephtalat, in Primärformen </t>
  </si>
  <si>
    <r>
      <t> </t>
    </r>
    <r>
      <rPr>
        <sz val="12"/>
        <color theme="1"/>
        <rFont val="Calibri"/>
        <family val="2"/>
        <scheme val="minor"/>
      </rPr>
      <t> </t>
    </r>
  </si>
  <si>
    <t> Nadelfilzliner EP - Harz </t>
  </si>
  <si>
    <t> Epoxidharze, in anderen Primärformen </t>
  </si>
  <si>
    <t>GP-RS 1</t>
  </si>
  <si>
    <t> Nadelfilzliner UP - Füllstoff </t>
  </si>
  <si>
    <t> Aluminiumhydroxid (t-Al2O3) </t>
  </si>
  <si>
    <t> Nadelfilzliner UP - Trägermaterial </t>
  </si>
  <si>
    <t> Nadelfilzliner UP - Harz </t>
  </si>
  <si>
    <t> Andere Polyester, in Primärformen </t>
  </si>
  <si>
    <t> Glasfaserliner - Harz </t>
  </si>
  <si>
    <t> Glasfaserliner - Glas </t>
  </si>
  <si>
    <t> Glasfasern (einschl. Glaswolle), Waren daraus </t>
  </si>
  <si>
    <t>GP-Nummer </t>
  </si>
  <si>
    <r>
      <t> </t>
    </r>
    <r>
      <rPr>
        <b/>
        <sz val="11"/>
        <color theme="1"/>
        <rFont val="Calibri"/>
        <family val="2"/>
        <scheme val="minor"/>
      </rPr>
      <t>Produktart </t>
    </r>
  </si>
  <si>
    <r>
      <t> </t>
    </r>
    <r>
      <rPr>
        <b/>
        <sz val="11"/>
        <color theme="1"/>
        <rFont val="Calibri"/>
        <family val="2"/>
        <scheme val="minor"/>
      </rPr>
      <t>Beschreibung laut Statistik </t>
    </r>
  </si>
  <si>
    <t>GP-RS 2</t>
  </si>
  <si>
    <t>GP-RS 3</t>
  </si>
  <si>
    <t>Indexwert Angebotseröffnung</t>
  </si>
  <si>
    <t>Basiswert 2</t>
  </si>
  <si>
    <t>Basiswert 3</t>
  </si>
  <si>
    <t>GP-Nummer</t>
  </si>
  <si>
    <t>GP-RS</t>
  </si>
  <si>
    <t>Faktor</t>
  </si>
  <si>
    <t>Berechnung Verbund-Index GP-RS Schlauchliner</t>
  </si>
  <si>
    <t>GP-RS 1 (Nadelfilzliner, EP)</t>
  </si>
  <si>
    <t>GP-RS 2 (Nadelfilzliner, UP)</t>
  </si>
  <si>
    <t>GP-RS 3 (Glasfaserliner, UP)</t>
  </si>
  <si>
    <t>GP-RS 0 (Schlauchliner allgemein)</t>
  </si>
  <si>
    <t>https://www-genesis.destatis.de/genesis//online?operation=table&amp;code=61241-0004&amp;bypass=true&amp;levelindex=1&amp;levelid=1651493663931#abreadcrumb</t>
  </si>
  <si>
    <t>GP 09-23141**</t>
  </si>
  <si>
    <t>GP 09-2016406201*</t>
  </si>
  <si>
    <t>GP 09-201640308 *</t>
  </si>
  <si>
    <t>GP 09-201325700 *</t>
  </si>
  <si>
    <t>GP 09-2016406201 *</t>
  </si>
  <si>
    <t>GP 09-201640900 *</t>
  </si>
  <si>
    <t>Geben Sie Monat, Jahr und gewünschte Tabelle ein:</t>
  </si>
  <si>
    <t>*ausgewählte 9-Steller, Sonderpostionen</t>
  </si>
  <si>
    <t>Anleitung  zu Indexerten</t>
  </si>
  <si>
    <t>GP2009 (ausgewählte 9-Steller): Gewerbl. Produkte</t>
  </si>
  <si>
    <t>Januar</t>
  </si>
  <si>
    <t>Februar</t>
  </si>
  <si>
    <t>März</t>
  </si>
  <si>
    <t>GP09-201325700</t>
  </si>
  <si>
    <t>GP09-201640308</t>
  </si>
  <si>
    <t>Epoxidharze, in anderen Primärformen</t>
  </si>
  <si>
    <t>GP09-2016406201</t>
  </si>
  <si>
    <t>Polyethylenterephtalat, in Primärformen</t>
  </si>
  <si>
    <t>Aktuelle Daten 2022</t>
  </si>
  <si>
    <t>Schlauchliner gesamt (Produktoffen)</t>
  </si>
  <si>
    <t>Indexwert Abrechnung</t>
  </si>
  <si>
    <t>April</t>
  </si>
  <si>
    <t>GP-RS 0 Schlauchliner gesamt</t>
  </si>
  <si>
    <t>GP-RS 1 Index Nadelfilzliner EP</t>
  </si>
  <si>
    <t>GP-RS 2 Index Nadelfilzliner UP</t>
  </si>
  <si>
    <t>GP-RS Index</t>
  </si>
  <si>
    <t>GP-RS 3 Index Glasfaserliner UP</t>
  </si>
  <si>
    <t>Mai</t>
  </si>
  <si>
    <t>Juni</t>
  </si>
  <si>
    <t>Entwicklung GP-RS-0 zum Vorjahresmonat</t>
  </si>
  <si>
    <t>Entwicklung GP-RS 0 zum Vormonat</t>
  </si>
  <si>
    <r>
      <t xml:space="preserve">Tragen Sie die Indexwerte  des jeweiligen Monats in die farbig markierten und umrandeten Tabellenspalten ein (ggf. mit = direkt Bezug herstellen. Tragen Sie den Basiswert 1 in das weiße Feld daneben ein. </t>
    </r>
    <r>
      <rPr>
        <b/>
        <sz val="12"/>
        <color theme="1"/>
        <rFont val="Calibri"/>
        <family val="2"/>
        <scheme val="minor"/>
      </rPr>
      <t>Bei Verwendung des Formulars 225a ist hier der Wert in Euro einzutragen, der vom Bieter angegeben ist.</t>
    </r>
  </si>
  <si>
    <t>***Entfällt bei Verwendung des Formblatts 225a. Als Basiswert 2 ist der Preis aus dem bezuschlagten Angebot anzugeben</t>
  </si>
  <si>
    <t>Indexwert Versand der Angebotsunterlagen***</t>
  </si>
  <si>
    <t>Basiswert 1***</t>
  </si>
  <si>
    <t>**5-Steller</t>
  </si>
  <si>
    <t>Juli</t>
  </si>
  <si>
    <t>August</t>
  </si>
  <si>
    <t>September</t>
  </si>
  <si>
    <t>Oktober</t>
  </si>
  <si>
    <t>November</t>
  </si>
  <si>
    <t xml:space="preserve">Oktober </t>
  </si>
  <si>
    <t>Dezember</t>
  </si>
  <si>
    <t>Entwicklung zum Vormonat</t>
  </si>
  <si>
    <t>Entwicklung zum Vorjahresmonat</t>
  </si>
  <si>
    <t>GP-RS 0</t>
  </si>
  <si>
    <t>Entwicklung zum Jahresbeginn</t>
  </si>
  <si>
    <t>2022</t>
  </si>
  <si>
    <t>GP09-236111600</t>
  </si>
  <si>
    <t>Rohre aus Beton, Zement und Kunststein</t>
  </si>
  <si>
    <t>Vergleich zum Vormonat</t>
  </si>
  <si>
    <t>Vergleich zum Vorjahresmonat</t>
  </si>
  <si>
    <t xml:space="preserve">Aluminiumhydroxid                     </t>
  </si>
  <si>
    <t>Aktuelle Daten 2023</t>
  </si>
  <si>
    <t>Bitte diese Zahlen (veröffentlicht im März 202) nicht verwenden und durch die obigen korrigieren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</si>
</sst>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AD4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3"/>
      <color theme="1"/>
      <name val="Helvetica Neue"/>
      <family val="2"/>
    </font>
    <font>
      <sz val="12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164" fontId="0" fillId="0" borderId="0" xfId="0" applyNumberFormat="1"/>
    <xf numFmtId="164" fontId="4" fillId="0" borderId="0" xfId="0" applyNumberFormat="1" applyFont="1"/>
    <xf numFmtId="164" fontId="0" fillId="9" borderId="0" xfId="0" applyNumberFormat="1" applyFill="1"/>
    <xf numFmtId="164" fontId="0" fillId="8" borderId="0" xfId="0" applyNumberFormat="1" applyFill="1"/>
    <xf numFmtId="164" fontId="0" fillId="0" borderId="1" xfId="0" applyNumberFormat="1" applyBorder="1"/>
    <xf numFmtId="164" fontId="0" fillId="0" borderId="3" xfId="0" applyNumberFormat="1" applyBorder="1"/>
    <xf numFmtId="0" fontId="4" fillId="0" borderId="0" xfId="0" applyFont="1" applyAlignment="1">
      <alignment wrapText="1" shrinkToFit="1"/>
    </xf>
    <xf numFmtId="0" fontId="3" fillId="0" borderId="0" xfId="0" applyFont="1" applyAlignment="1">
      <alignment wrapText="1" shrinkToFit="1"/>
    </xf>
    <xf numFmtId="0" fontId="0" fillId="2" borderId="2" xfId="0" applyFill="1" applyBorder="1" applyAlignment="1">
      <alignment wrapText="1" shrinkToFit="1"/>
    </xf>
    <xf numFmtId="0" fontId="0" fillId="3" borderId="2" xfId="0" applyFill="1" applyBorder="1" applyAlignment="1">
      <alignment wrapText="1" shrinkToFit="1"/>
    </xf>
    <xf numFmtId="0" fontId="0" fillId="0" borderId="0" xfId="0" applyAlignment="1">
      <alignment wrapText="1" shrinkToFit="1"/>
    </xf>
    <xf numFmtId="0" fontId="0" fillId="4" borderId="2" xfId="0" applyFill="1" applyBorder="1" applyAlignment="1">
      <alignment wrapText="1" shrinkToFit="1"/>
    </xf>
    <xf numFmtId="0" fontId="2" fillId="0" borderId="0" xfId="0" applyFont="1" applyAlignment="1">
      <alignment horizontal="left" wrapText="1" shrinkToFit="1"/>
    </xf>
    <xf numFmtId="0" fontId="0" fillId="5" borderId="2" xfId="0" applyFill="1" applyBorder="1" applyAlignment="1">
      <alignment wrapText="1" shrinkToFit="1"/>
    </xf>
    <xf numFmtId="0" fontId="0" fillId="6" borderId="2" xfId="0" applyFill="1" applyBorder="1" applyAlignment="1">
      <alignment wrapText="1" shrinkToFit="1"/>
    </xf>
    <xf numFmtId="0" fontId="0" fillId="7" borderId="0" xfId="0" applyFill="1" applyAlignment="1">
      <alignment wrapText="1" shrinkToFit="1"/>
    </xf>
    <xf numFmtId="0" fontId="3" fillId="10" borderId="2" xfId="0" applyFont="1" applyFill="1" applyBorder="1" applyAlignment="1">
      <alignment wrapText="1" shrinkToFit="1"/>
    </xf>
    <xf numFmtId="0" fontId="3" fillId="11" borderId="0" xfId="0" applyFont="1" applyFill="1" applyAlignment="1">
      <alignment wrapText="1" shrinkToFit="1"/>
    </xf>
    <xf numFmtId="0" fontId="1" fillId="0" borderId="0" xfId="0" applyFont="1" applyAlignment="1">
      <alignment wrapText="1" shrinkToFit="1"/>
    </xf>
    <xf numFmtId="0" fontId="0" fillId="12" borderId="0" xfId="0" applyFill="1" applyAlignment="1">
      <alignment wrapText="1" shrinkToFit="1"/>
    </xf>
    <xf numFmtId="0" fontId="6" fillId="0" borderId="0" xfId="1" applyNumberFormat="1" applyAlignment="1">
      <alignment wrapText="1" shrinkToFit="1"/>
    </xf>
    <xf numFmtId="0" fontId="0" fillId="2" borderId="0" xfId="0" applyFill="1" applyAlignment="1">
      <alignment wrapText="1" shrinkToFit="1"/>
    </xf>
    <xf numFmtId="0" fontId="0" fillId="3" borderId="0" xfId="0" applyFill="1" applyAlignment="1">
      <alignment wrapText="1" shrinkToFit="1"/>
    </xf>
    <xf numFmtId="0" fontId="0" fillId="4" borderId="0" xfId="0" applyFill="1" applyAlignment="1">
      <alignment wrapText="1" shrinkToFit="1"/>
    </xf>
    <xf numFmtId="0" fontId="0" fillId="5" borderId="0" xfId="0" applyFill="1" applyAlignment="1">
      <alignment wrapText="1" shrinkToFit="1"/>
    </xf>
    <xf numFmtId="0" fontId="0" fillId="6" borderId="0" xfId="0" applyFill="1" applyAlignment="1">
      <alignment wrapText="1" shrinkToFit="1"/>
    </xf>
    <xf numFmtId="0" fontId="3" fillId="10" borderId="0" xfId="0" applyFont="1" applyFill="1" applyAlignment="1">
      <alignment wrapText="1" shrinkToFi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10" fontId="0" fillId="0" borderId="0" xfId="2" applyNumberFormat="1" applyFont="1"/>
    <xf numFmtId="2" fontId="0" fillId="0" borderId="0" xfId="0" applyNumberFormat="1"/>
    <xf numFmtId="0" fontId="10" fillId="0" borderId="0" xfId="0" applyFont="1" applyAlignment="1">
      <alignment horizontal="right"/>
    </xf>
    <xf numFmtId="9" fontId="0" fillId="0" borderId="0" xfId="2" applyFont="1"/>
    <xf numFmtId="9" fontId="0" fillId="0" borderId="0" xfId="0" applyNumberFormat="1"/>
    <xf numFmtId="0" fontId="11" fillId="0" borderId="0" xfId="0" applyFont="1" applyAlignment="1">
      <alignment horizontal="right"/>
    </xf>
    <xf numFmtId="10" fontId="0" fillId="0" borderId="0" xfId="0" applyNumberFormat="1"/>
    <xf numFmtId="0" fontId="7" fillId="0" borderId="7" xfId="0" applyFont="1" applyBorder="1" applyAlignment="1">
      <alignment horizontal="center" vertical="center" wrapText="1"/>
    </xf>
    <xf numFmtId="0" fontId="13" fillId="0" borderId="0" xfId="0" applyFont="1"/>
    <xf numFmtId="10" fontId="14" fillId="0" borderId="0" xfId="0" applyNumberFormat="1" applyFont="1"/>
    <xf numFmtId="9" fontId="14" fillId="0" borderId="0" xfId="2" applyFont="1"/>
    <xf numFmtId="0" fontId="0" fillId="13" borderId="0" xfId="0" applyFill="1"/>
    <xf numFmtId="10" fontId="0" fillId="13" borderId="0" xfId="2" applyNumberFormat="1" applyFont="1" applyFill="1"/>
    <xf numFmtId="9" fontId="0" fillId="13" borderId="0" xfId="0" applyNumberFormat="1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13" borderId="10" xfId="0" applyFill="1" applyBorder="1"/>
    <xf numFmtId="0" fontId="0" fillId="13" borderId="11" xfId="0" applyFill="1" applyBorder="1"/>
    <xf numFmtId="10" fontId="0" fillId="13" borderId="10" xfId="2" applyNumberFormat="1" applyFont="1" applyFill="1" applyBorder="1"/>
    <xf numFmtId="10" fontId="0" fillId="13" borderId="11" xfId="2" applyNumberFormat="1" applyFont="1" applyFill="1" applyBorder="1"/>
    <xf numFmtId="10" fontId="0" fillId="13" borderId="12" xfId="2" applyNumberFormat="1" applyFont="1" applyFill="1" applyBorder="1"/>
    <xf numFmtId="10" fontId="0" fillId="13" borderId="13" xfId="2" applyNumberFormat="1" applyFont="1" applyFill="1" applyBorder="1"/>
    <xf numFmtId="10" fontId="0" fillId="0" borderId="0" xfId="2" applyNumberFormat="1" applyFont="1" applyFill="1"/>
    <xf numFmtId="2" fontId="7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-genesis.destatis.de/genesis/online?operation=table&amp;code=61241-0004&amp;bypass=true&amp;levelindex=1&amp;levelid=1651493663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17F4-179A-D449-A4EE-8845EA227AC6}">
  <dimension ref="A1:Z46"/>
  <sheetViews>
    <sheetView tabSelected="1" topLeftCell="A12" zoomScale="87" zoomScaleNormal="117" workbookViewId="0">
      <selection activeCell="A51" sqref="A51"/>
    </sheetView>
  </sheetViews>
  <sheetFormatPr baseColWidth="10" defaultRowHeight="16" x14ac:dyDescent="0.2"/>
  <cols>
    <col min="2" max="2" width="32.6640625" style="12" customWidth="1"/>
    <col min="3" max="3" width="10.83203125" style="12"/>
    <col min="4" max="4" width="30" style="12" customWidth="1"/>
    <col min="5" max="5" width="36.83203125" style="12" customWidth="1"/>
    <col min="6" max="6" width="21.6640625" style="12" customWidth="1"/>
    <col min="7" max="8" width="20.6640625" style="12" customWidth="1"/>
    <col min="9" max="9" width="15.83203125" style="2" customWidth="1"/>
    <col min="10" max="11" width="10.83203125" style="2" customWidth="1"/>
    <col min="12" max="12" width="10.83203125" customWidth="1"/>
    <col min="13" max="13" width="30" customWidth="1"/>
    <col min="14" max="14" width="38.5" customWidth="1"/>
    <col min="15" max="24" width="10.83203125" customWidth="1"/>
  </cols>
  <sheetData>
    <row r="1" spans="1:26" ht="30" thickBot="1" x14ac:dyDescent="0.4">
      <c r="B1" s="61" t="s">
        <v>29</v>
      </c>
      <c r="C1" s="61"/>
      <c r="D1" s="61"/>
      <c r="E1" s="61"/>
      <c r="F1" s="61"/>
      <c r="G1" s="61"/>
      <c r="H1" s="61"/>
      <c r="I1" s="61"/>
      <c r="J1" s="61"/>
      <c r="K1" s="61"/>
      <c r="M1" s="61" t="s">
        <v>53</v>
      </c>
      <c r="N1" s="61"/>
      <c r="O1" s="61"/>
      <c r="P1" s="61"/>
      <c r="Q1" s="61"/>
    </row>
    <row r="2" spans="1:26" ht="33" thickBot="1" x14ac:dyDescent="0.25">
      <c r="B2" s="8" t="s">
        <v>18</v>
      </c>
      <c r="C2" s="9" t="s">
        <v>28</v>
      </c>
      <c r="D2" s="9" t="s">
        <v>19</v>
      </c>
      <c r="E2" s="9" t="s">
        <v>20</v>
      </c>
      <c r="F2" s="8" t="s">
        <v>68</v>
      </c>
      <c r="G2" s="8" t="s">
        <v>23</v>
      </c>
      <c r="H2" s="8" t="s">
        <v>55</v>
      </c>
      <c r="M2" s="32" t="s">
        <v>44</v>
      </c>
      <c r="N2" s="33"/>
      <c r="O2" s="29" t="s">
        <v>45</v>
      </c>
      <c r="P2" s="29" t="s">
        <v>46</v>
      </c>
      <c r="Q2" s="30" t="s">
        <v>47</v>
      </c>
      <c r="R2" s="30" t="s">
        <v>56</v>
      </c>
      <c r="S2" s="30" t="s">
        <v>62</v>
      </c>
      <c r="T2" s="30" t="s">
        <v>63</v>
      </c>
      <c r="U2" s="30" t="s">
        <v>71</v>
      </c>
      <c r="V2" s="30" t="s">
        <v>72</v>
      </c>
      <c r="W2" s="30" t="s">
        <v>73</v>
      </c>
      <c r="X2" s="30" t="s">
        <v>74</v>
      </c>
      <c r="Y2" s="30" t="s">
        <v>75</v>
      </c>
      <c r="Z2" s="30" t="s">
        <v>77</v>
      </c>
    </row>
    <row r="3" spans="1:26" ht="17" customHeight="1" x14ac:dyDescent="0.2">
      <c r="A3" t="s">
        <v>9</v>
      </c>
      <c r="B3" s="23" t="s">
        <v>36</v>
      </c>
      <c r="C3" s="9">
        <v>0.15</v>
      </c>
      <c r="D3" s="9" t="s">
        <v>4</v>
      </c>
      <c r="E3" s="9" t="s">
        <v>5</v>
      </c>
      <c r="F3" s="10"/>
      <c r="G3" s="10"/>
      <c r="H3" s="10"/>
      <c r="M3" s="26" t="s">
        <v>48</v>
      </c>
      <c r="N3" s="26" t="s">
        <v>87</v>
      </c>
      <c r="O3" s="31">
        <v>116</v>
      </c>
      <c r="P3" s="31">
        <v>122.4</v>
      </c>
      <c r="Q3" s="31">
        <v>122.4</v>
      </c>
      <c r="R3" s="34">
        <v>122.7</v>
      </c>
      <c r="S3" s="37">
        <v>123.2</v>
      </c>
      <c r="T3" s="37">
        <v>123.2</v>
      </c>
      <c r="U3" s="40">
        <v>123.5</v>
      </c>
      <c r="V3" s="40">
        <v>124.1</v>
      </c>
      <c r="W3" s="40">
        <v>124.1</v>
      </c>
      <c r="X3" s="40">
        <v>124.8</v>
      </c>
      <c r="Y3" s="31">
        <v>125.5</v>
      </c>
      <c r="Z3" s="31">
        <v>125.5</v>
      </c>
    </row>
    <row r="4" spans="1:26" ht="18" thickBot="1" x14ac:dyDescent="0.25">
      <c r="B4" s="24" t="s">
        <v>37</v>
      </c>
      <c r="C4" s="9">
        <v>0.85</v>
      </c>
      <c r="D4" s="9" t="s">
        <v>7</v>
      </c>
      <c r="E4" s="9" t="s">
        <v>8</v>
      </c>
      <c r="F4" s="11"/>
      <c r="G4" s="11"/>
      <c r="H4" s="11"/>
      <c r="I4" s="3" t="s">
        <v>69</v>
      </c>
      <c r="J4" s="3" t="s">
        <v>24</v>
      </c>
      <c r="K4" s="3" t="s">
        <v>25</v>
      </c>
      <c r="M4" s="24" t="s">
        <v>49</v>
      </c>
      <c r="N4" s="24" t="s">
        <v>50</v>
      </c>
      <c r="O4" s="31">
        <v>147.9</v>
      </c>
      <c r="P4" s="31">
        <v>148</v>
      </c>
      <c r="Q4" s="31">
        <v>148.30000000000001</v>
      </c>
      <c r="R4" s="34">
        <v>161.9</v>
      </c>
      <c r="S4" s="37">
        <v>163</v>
      </c>
      <c r="T4" s="37">
        <v>163</v>
      </c>
      <c r="U4" s="40">
        <v>162.19999999999999</v>
      </c>
      <c r="V4" s="40">
        <v>161.19999999999999</v>
      </c>
      <c r="W4" s="40">
        <v>160.19999999999999</v>
      </c>
      <c r="X4" s="40">
        <v>157.69999999999999</v>
      </c>
      <c r="Y4" s="31">
        <v>155.69999999999999</v>
      </c>
      <c r="Z4" s="31">
        <v>154.1</v>
      </c>
    </row>
    <row r="5" spans="1:26" ht="18" thickBot="1" x14ac:dyDescent="0.25">
      <c r="B5" s="25" t="s">
        <v>30</v>
      </c>
      <c r="F5" s="13">
        <f>$C3*F3+($C4*F4)</f>
        <v>0</v>
      </c>
      <c r="G5" s="13">
        <f t="shared" ref="G5:H5" si="0">$C3*G3+($C4*G4)</f>
        <v>0</v>
      </c>
      <c r="H5" s="13">
        <f t="shared" si="0"/>
        <v>0</v>
      </c>
      <c r="I5" s="7"/>
      <c r="J5" s="4" t="e">
        <f>I5*(G5/F5)</f>
        <v>#DIV/0!</v>
      </c>
      <c r="K5" s="5" t="e">
        <f>J5*H5/G5</f>
        <v>#DIV/0!</v>
      </c>
      <c r="M5" s="23" t="s">
        <v>51</v>
      </c>
      <c r="N5" s="23" t="s">
        <v>52</v>
      </c>
      <c r="O5" s="31">
        <v>120</v>
      </c>
      <c r="P5" s="31">
        <v>126.5</v>
      </c>
      <c r="Q5" s="31">
        <v>133.9</v>
      </c>
      <c r="R5" s="34">
        <v>138</v>
      </c>
      <c r="S5" s="31">
        <v>146.4</v>
      </c>
      <c r="T5" s="37">
        <v>152.1</v>
      </c>
      <c r="U5" s="40">
        <v>154</v>
      </c>
      <c r="V5" s="40">
        <v>157.19999999999999</v>
      </c>
      <c r="W5" s="40">
        <v>149.9</v>
      </c>
      <c r="X5" s="40">
        <v>145.6</v>
      </c>
      <c r="Y5" s="31">
        <v>142.19999999999999</v>
      </c>
      <c r="Z5" s="31">
        <v>141.80000000000001</v>
      </c>
    </row>
    <row r="6" spans="1:26" x14ac:dyDescent="0.2">
      <c r="B6" s="14"/>
      <c r="C6" s="14"/>
      <c r="D6" s="14"/>
      <c r="E6" s="14"/>
      <c r="M6" s="23"/>
      <c r="N6" s="23"/>
      <c r="O6" s="31"/>
      <c r="P6" s="31"/>
      <c r="Q6" s="31"/>
    </row>
    <row r="7" spans="1:26" ht="25" customHeight="1" x14ac:dyDescent="0.2">
      <c r="A7" t="s">
        <v>21</v>
      </c>
      <c r="B7" s="8" t="s">
        <v>18</v>
      </c>
      <c r="C7" s="9" t="s">
        <v>28</v>
      </c>
      <c r="D7" s="9" t="s">
        <v>19</v>
      </c>
      <c r="E7" s="9" t="s">
        <v>20</v>
      </c>
      <c r="F7" s="8" t="s">
        <v>68</v>
      </c>
      <c r="G7" s="8" t="s">
        <v>23</v>
      </c>
      <c r="H7" s="8" t="s">
        <v>55</v>
      </c>
      <c r="M7" s="27" t="s">
        <v>0</v>
      </c>
      <c r="N7" s="27" t="s">
        <v>1</v>
      </c>
      <c r="O7" s="31">
        <v>117.4</v>
      </c>
      <c r="P7" s="31">
        <v>118.8</v>
      </c>
      <c r="Q7" s="31">
        <v>120.7</v>
      </c>
      <c r="R7" s="34">
        <v>129.19999999999999</v>
      </c>
      <c r="S7" s="31">
        <v>131.19999999999999</v>
      </c>
      <c r="T7" s="37">
        <v>135.19999999999999</v>
      </c>
      <c r="U7" s="40">
        <v>134.1</v>
      </c>
      <c r="V7" s="40">
        <v>134.1</v>
      </c>
      <c r="W7" s="40">
        <v>134.69999999999999</v>
      </c>
      <c r="X7" s="40">
        <v>135.30000000000001</v>
      </c>
      <c r="Y7" s="31">
        <v>135.19999999999999</v>
      </c>
      <c r="Z7" s="31">
        <v>132.5</v>
      </c>
    </row>
    <row r="8" spans="1:26" ht="25" customHeight="1" x14ac:dyDescent="0.2">
      <c r="B8" s="23" t="s">
        <v>39</v>
      </c>
      <c r="C8" s="9">
        <v>0.15</v>
      </c>
      <c r="D8" s="9" t="s">
        <v>12</v>
      </c>
      <c r="E8" s="9" t="s">
        <v>5</v>
      </c>
      <c r="F8" s="10"/>
      <c r="G8" s="10"/>
      <c r="H8" s="10"/>
      <c r="M8" s="28" t="s">
        <v>2</v>
      </c>
      <c r="N8" s="28" t="s">
        <v>3</v>
      </c>
      <c r="O8" s="31">
        <v>112.5</v>
      </c>
      <c r="P8" s="31">
        <v>113.2</v>
      </c>
      <c r="Q8" s="31">
        <v>116.1</v>
      </c>
      <c r="R8" s="34">
        <v>131.1</v>
      </c>
      <c r="S8" s="31">
        <v>122.2</v>
      </c>
      <c r="T8" s="37">
        <v>127.5</v>
      </c>
      <c r="U8" s="40">
        <v>129.1</v>
      </c>
      <c r="V8" s="40">
        <v>132.30000000000001</v>
      </c>
      <c r="W8" s="40">
        <v>134.69999999999999</v>
      </c>
      <c r="X8" s="40">
        <v>138.69999999999999</v>
      </c>
      <c r="Y8" s="31">
        <v>135.80000000000001</v>
      </c>
      <c r="Z8" s="31">
        <v>137.80000000000001</v>
      </c>
    </row>
    <row r="9" spans="1:26" ht="30" thickBot="1" x14ac:dyDescent="0.4">
      <c r="B9" s="26" t="s">
        <v>38</v>
      </c>
      <c r="C9" s="9">
        <v>0.2</v>
      </c>
      <c r="D9" s="9" t="s">
        <v>10</v>
      </c>
      <c r="E9" s="9" t="s">
        <v>11</v>
      </c>
      <c r="F9" s="15"/>
      <c r="G9" s="15"/>
      <c r="H9" s="15"/>
      <c r="M9" s="61" t="s">
        <v>88</v>
      </c>
      <c r="N9" s="61"/>
      <c r="O9" s="61"/>
      <c r="P9" s="61"/>
      <c r="Q9" s="61"/>
    </row>
    <row r="10" spans="1:26" ht="29" thickBot="1" x14ac:dyDescent="0.25">
      <c r="B10" s="27" t="s">
        <v>40</v>
      </c>
      <c r="C10" s="9">
        <v>0.65</v>
      </c>
      <c r="D10" s="9" t="s">
        <v>13</v>
      </c>
      <c r="E10" s="9" t="s">
        <v>14</v>
      </c>
      <c r="F10" s="16"/>
      <c r="G10" s="16"/>
      <c r="H10" s="16"/>
      <c r="I10" s="3" t="s">
        <v>69</v>
      </c>
      <c r="J10" s="3" t="s">
        <v>24</v>
      </c>
      <c r="K10" s="3" t="s">
        <v>25</v>
      </c>
      <c r="M10" s="32" t="s">
        <v>44</v>
      </c>
      <c r="N10" s="33"/>
      <c r="O10" s="29" t="s">
        <v>45</v>
      </c>
      <c r="P10" s="29" t="s">
        <v>46</v>
      </c>
      <c r="Q10" s="30" t="s">
        <v>47</v>
      </c>
      <c r="R10" s="30" t="s">
        <v>56</v>
      </c>
      <c r="S10" s="30" t="s">
        <v>62</v>
      </c>
      <c r="T10" s="30" t="s">
        <v>63</v>
      </c>
      <c r="U10" s="30" t="s">
        <v>71</v>
      </c>
      <c r="V10" s="30" t="s">
        <v>72</v>
      </c>
      <c r="W10" s="30" t="s">
        <v>73</v>
      </c>
      <c r="X10" s="30" t="s">
        <v>74</v>
      </c>
      <c r="Y10" s="30" t="s">
        <v>75</v>
      </c>
      <c r="Z10" s="30" t="s">
        <v>77</v>
      </c>
    </row>
    <row r="11" spans="1:26" ht="18" thickBot="1" x14ac:dyDescent="0.25">
      <c r="B11" s="17" t="s">
        <v>31</v>
      </c>
      <c r="C11" s="9"/>
      <c r="D11" s="9"/>
      <c r="E11" s="9"/>
      <c r="F11" s="17">
        <f>$C8*F8+$C9*F9+$C10*F10</f>
        <v>0</v>
      </c>
      <c r="G11" s="17">
        <f t="shared" ref="G11:H11" si="1">$C8*G8+$C9*G9+$C10*G10</f>
        <v>0</v>
      </c>
      <c r="H11" s="17">
        <f t="shared" si="1"/>
        <v>0</v>
      </c>
      <c r="I11" s="6"/>
      <c r="J11" s="4" t="e">
        <f>I11*(G11/F11)</f>
        <v>#DIV/0!</v>
      </c>
      <c r="K11" s="5" t="e">
        <f>J11*H11/G11</f>
        <v>#DIV/0!</v>
      </c>
      <c r="M11" s="26" t="s">
        <v>48</v>
      </c>
      <c r="N11" s="26" t="s">
        <v>87</v>
      </c>
      <c r="O11" s="31">
        <v>137.69999999999999</v>
      </c>
      <c r="P11" s="31">
        <v>137.69999999999999</v>
      </c>
      <c r="Q11" s="31">
        <v>136.5</v>
      </c>
      <c r="R11" s="31">
        <v>136.30000000000001</v>
      </c>
      <c r="S11" s="31">
        <v>137.30000000000001</v>
      </c>
      <c r="T11" s="37"/>
      <c r="U11" s="40"/>
      <c r="V11" s="40"/>
      <c r="W11" s="40"/>
      <c r="X11" s="40"/>
      <c r="Y11" s="31"/>
      <c r="Z11" s="31"/>
    </row>
    <row r="12" spans="1:26" ht="17" x14ac:dyDescent="0.2">
      <c r="C12" s="9"/>
      <c r="D12" s="9"/>
      <c r="E12" s="9"/>
      <c r="M12" s="24" t="s">
        <v>49</v>
      </c>
      <c r="N12" s="24" t="s">
        <v>50</v>
      </c>
      <c r="O12" s="31">
        <v>158.30000000000001</v>
      </c>
      <c r="P12" s="31">
        <v>156.1</v>
      </c>
      <c r="Q12" s="31">
        <v>154.19999999999999</v>
      </c>
      <c r="R12" s="31">
        <v>149.69999999999999</v>
      </c>
      <c r="S12" s="31">
        <v>148.9</v>
      </c>
      <c r="T12" s="37"/>
      <c r="U12" s="40"/>
      <c r="V12" s="40"/>
      <c r="W12" s="40"/>
      <c r="X12" s="40"/>
      <c r="Y12" s="31"/>
      <c r="Z12" s="31"/>
    </row>
    <row r="13" spans="1:26" ht="32" x14ac:dyDescent="0.2">
      <c r="A13" s="1" t="s">
        <v>22</v>
      </c>
      <c r="B13" s="8" t="s">
        <v>18</v>
      </c>
      <c r="C13" s="9" t="s">
        <v>28</v>
      </c>
      <c r="D13" s="9" t="s">
        <v>19</v>
      </c>
      <c r="E13" s="9" t="s">
        <v>20</v>
      </c>
      <c r="F13" s="8" t="s">
        <v>68</v>
      </c>
      <c r="G13" s="8" t="s">
        <v>23</v>
      </c>
      <c r="H13" s="8" t="s">
        <v>55</v>
      </c>
      <c r="M13" s="23" t="s">
        <v>51</v>
      </c>
      <c r="N13" s="23" t="s">
        <v>52</v>
      </c>
      <c r="O13" s="31">
        <v>139</v>
      </c>
      <c r="P13" s="31">
        <v>128.9</v>
      </c>
      <c r="Q13" s="31">
        <v>125</v>
      </c>
      <c r="R13" s="31">
        <v>123.6</v>
      </c>
      <c r="S13" s="31">
        <v>122.5</v>
      </c>
      <c r="T13" s="37"/>
      <c r="U13" s="38"/>
      <c r="V13" s="40"/>
      <c r="W13" s="40"/>
      <c r="X13" s="40"/>
      <c r="Y13" s="31"/>
      <c r="Z13" s="31"/>
    </row>
    <row r="14" spans="1:26" ht="17" x14ac:dyDescent="0.2">
      <c r="B14" s="27" t="s">
        <v>40</v>
      </c>
      <c r="C14" s="9">
        <v>0.5</v>
      </c>
      <c r="D14" s="9" t="s">
        <v>15</v>
      </c>
      <c r="E14" s="9" t="s">
        <v>14</v>
      </c>
      <c r="F14" s="16"/>
      <c r="G14" s="16"/>
      <c r="H14" s="16"/>
      <c r="M14" s="23"/>
      <c r="N14" s="23"/>
      <c r="O14" s="31"/>
      <c r="P14" s="31"/>
      <c r="Q14" s="31"/>
      <c r="U14" s="38"/>
    </row>
    <row r="15" spans="1:26" ht="18" thickBot="1" x14ac:dyDescent="0.25">
      <c r="B15" s="28" t="s">
        <v>35</v>
      </c>
      <c r="C15" s="9">
        <v>0.5</v>
      </c>
      <c r="D15" s="9" t="s">
        <v>16</v>
      </c>
      <c r="E15" s="9" t="s">
        <v>17</v>
      </c>
      <c r="F15" s="18"/>
      <c r="G15" s="18"/>
      <c r="H15" s="18"/>
      <c r="I15" s="3" t="s">
        <v>69</v>
      </c>
      <c r="J15" s="3" t="s">
        <v>24</v>
      </c>
      <c r="K15" s="3" t="s">
        <v>25</v>
      </c>
      <c r="M15" s="27" t="s">
        <v>0</v>
      </c>
      <c r="N15" s="27" t="s">
        <v>1</v>
      </c>
      <c r="O15" s="31">
        <v>132.19999999999999</v>
      </c>
      <c r="P15" s="31">
        <v>128.9</v>
      </c>
      <c r="Q15" s="31">
        <v>129.19999999999999</v>
      </c>
      <c r="R15" s="31">
        <v>126.4</v>
      </c>
      <c r="S15" s="31">
        <v>126.3</v>
      </c>
      <c r="T15" s="37"/>
      <c r="U15" s="40"/>
      <c r="V15" s="40"/>
      <c r="W15" s="40"/>
      <c r="X15" s="40"/>
      <c r="Y15" s="31"/>
      <c r="Z15" s="31"/>
    </row>
    <row r="16" spans="1:26" ht="17" thickBot="1" x14ac:dyDescent="0.25">
      <c r="B16" s="19" t="s">
        <v>32</v>
      </c>
      <c r="F16" s="19">
        <f>$C14*F14+$C15*F15</f>
        <v>0</v>
      </c>
      <c r="G16" s="19">
        <f t="shared" ref="G16:H16" si="2">$C14*G14+$C15*G15</f>
        <v>0</v>
      </c>
      <c r="H16" s="19">
        <f t="shared" si="2"/>
        <v>0</v>
      </c>
      <c r="I16" s="6"/>
      <c r="J16" s="4" t="e">
        <f>I16*(G16/F16)</f>
        <v>#DIV/0!</v>
      </c>
      <c r="K16" s="5" t="e">
        <f>J16*H16/G16</f>
        <v>#DIV/0!</v>
      </c>
      <c r="M16" s="28" t="s">
        <v>2</v>
      </c>
      <c r="N16" s="28" t="s">
        <v>3</v>
      </c>
      <c r="O16" s="31">
        <v>140.5</v>
      </c>
      <c r="P16" s="31">
        <v>139.4</v>
      </c>
      <c r="Q16" s="31">
        <v>140.69999999999999</v>
      </c>
      <c r="R16" s="31">
        <v>139.6</v>
      </c>
      <c r="S16" s="31">
        <v>139.30000000000001</v>
      </c>
      <c r="T16" s="37"/>
      <c r="U16" s="40"/>
      <c r="V16" s="40"/>
      <c r="W16" s="40"/>
      <c r="X16" s="40"/>
      <c r="Y16" s="31"/>
      <c r="Z16" s="31"/>
    </row>
    <row r="17" spans="1:26" ht="17" thickBot="1" x14ac:dyDescent="0.25">
      <c r="S17" s="38"/>
    </row>
    <row r="18" spans="1:26" ht="33" thickBot="1" x14ac:dyDescent="0.25">
      <c r="B18" s="20" t="s">
        <v>26</v>
      </c>
      <c r="D18" s="9" t="s">
        <v>19</v>
      </c>
      <c r="E18" s="9" t="s">
        <v>20</v>
      </c>
      <c r="F18" s="8" t="s">
        <v>68</v>
      </c>
      <c r="G18" s="8" t="s">
        <v>23</v>
      </c>
      <c r="H18" s="8" t="s">
        <v>55</v>
      </c>
      <c r="I18" s="3" t="s">
        <v>69</v>
      </c>
      <c r="J18" s="3" t="s">
        <v>24</v>
      </c>
      <c r="K18" s="3" t="s">
        <v>25</v>
      </c>
      <c r="M18" s="32" t="s">
        <v>60</v>
      </c>
      <c r="N18" s="32" t="s">
        <v>53</v>
      </c>
      <c r="O18" s="29" t="s">
        <v>45</v>
      </c>
      <c r="P18" s="29" t="s">
        <v>46</v>
      </c>
      <c r="Q18" s="30" t="s">
        <v>47</v>
      </c>
      <c r="R18" s="30" t="s">
        <v>56</v>
      </c>
      <c r="S18" s="30" t="s">
        <v>62</v>
      </c>
      <c r="T18" s="30" t="s">
        <v>63</v>
      </c>
      <c r="U18" s="30" t="s">
        <v>71</v>
      </c>
      <c r="V18" s="30" t="s">
        <v>72</v>
      </c>
      <c r="W18" s="30" t="s">
        <v>73</v>
      </c>
      <c r="X18" s="30" t="s">
        <v>74</v>
      </c>
      <c r="Y18" s="30" t="s">
        <v>75</v>
      </c>
      <c r="Z18" s="30" t="s">
        <v>77</v>
      </c>
    </row>
    <row r="19" spans="1:26" ht="18" thickBot="1" x14ac:dyDescent="0.25">
      <c r="A19" t="s">
        <v>27</v>
      </c>
      <c r="B19" s="21" t="s">
        <v>33</v>
      </c>
      <c r="D19" s="9" t="s">
        <v>54</v>
      </c>
      <c r="F19" s="21">
        <f>AVERAGE(F5,F11,F16)</f>
        <v>0</v>
      </c>
      <c r="G19" s="21">
        <f>AVERAGE(G5,G11,G16)</f>
        <v>0</v>
      </c>
      <c r="H19" s="21">
        <f>AVERAGE(H5,H11,H16)</f>
        <v>0</v>
      </c>
      <c r="I19" s="6"/>
      <c r="J19" s="4" t="e">
        <f>I19*(G19/#REF!)</f>
        <v>#REF!</v>
      </c>
      <c r="K19" s="5" t="e">
        <f>J19*H19/G19</f>
        <v>#REF!</v>
      </c>
      <c r="M19" t="s">
        <v>58</v>
      </c>
      <c r="N19" s="13" t="s">
        <v>58</v>
      </c>
      <c r="O19">
        <f t="shared" ref="O19:Z19" si="3">$C3*O5+($C4*O4)</f>
        <v>143.715</v>
      </c>
      <c r="P19">
        <f t="shared" si="3"/>
        <v>144.77500000000001</v>
      </c>
      <c r="Q19">
        <f t="shared" si="3"/>
        <v>146.14000000000001</v>
      </c>
      <c r="R19">
        <f t="shared" si="3"/>
        <v>158.315</v>
      </c>
      <c r="S19">
        <f t="shared" si="3"/>
        <v>160.51</v>
      </c>
      <c r="T19" s="36">
        <f t="shared" si="3"/>
        <v>161.36499999999998</v>
      </c>
      <c r="U19" s="36">
        <f t="shared" si="3"/>
        <v>160.96999999999997</v>
      </c>
      <c r="V19" s="36">
        <f t="shared" si="3"/>
        <v>160.59999999999997</v>
      </c>
      <c r="W19" s="36">
        <f t="shared" si="3"/>
        <v>158.65499999999997</v>
      </c>
      <c r="X19" s="36">
        <f t="shared" si="3"/>
        <v>155.88499999999999</v>
      </c>
      <c r="Y19" s="36">
        <f t="shared" si="3"/>
        <v>153.67500000000001</v>
      </c>
      <c r="Z19" s="36">
        <f t="shared" si="3"/>
        <v>152.255</v>
      </c>
    </row>
    <row r="20" spans="1:26" ht="17" x14ac:dyDescent="0.2">
      <c r="M20" t="s">
        <v>59</v>
      </c>
      <c r="N20" s="17" t="s">
        <v>59</v>
      </c>
      <c r="O20">
        <f t="shared" ref="O20:Z20" si="4">$C8*O5+$C9*O3+$C10*O7</f>
        <v>117.51</v>
      </c>
      <c r="P20">
        <f t="shared" si="4"/>
        <v>120.675</v>
      </c>
      <c r="Q20">
        <f t="shared" si="4"/>
        <v>123.02000000000001</v>
      </c>
      <c r="R20">
        <f t="shared" si="4"/>
        <v>129.22</v>
      </c>
      <c r="S20">
        <f t="shared" si="4"/>
        <v>131.88</v>
      </c>
      <c r="T20" s="36">
        <f t="shared" si="4"/>
        <v>135.33499999999998</v>
      </c>
      <c r="U20" s="36">
        <f t="shared" si="4"/>
        <v>134.965</v>
      </c>
      <c r="V20" s="36">
        <f t="shared" si="4"/>
        <v>135.565</v>
      </c>
      <c r="W20" s="36">
        <f t="shared" si="4"/>
        <v>134.85999999999999</v>
      </c>
      <c r="X20" s="36">
        <f t="shared" si="4"/>
        <v>134.745</v>
      </c>
      <c r="Y20" s="36">
        <f t="shared" si="4"/>
        <v>134.31</v>
      </c>
      <c r="Z20" s="36">
        <f t="shared" si="4"/>
        <v>132.495</v>
      </c>
    </row>
    <row r="21" spans="1:26" ht="17" x14ac:dyDescent="0.2">
      <c r="B21" s="9" t="s">
        <v>6</v>
      </c>
      <c r="M21" t="s">
        <v>61</v>
      </c>
      <c r="N21" s="19" t="s">
        <v>61</v>
      </c>
      <c r="O21">
        <f t="shared" ref="O21:Z21" si="5">$C14*O7+$C15*O8</f>
        <v>114.95</v>
      </c>
      <c r="P21">
        <f t="shared" si="5"/>
        <v>116</v>
      </c>
      <c r="Q21">
        <f t="shared" si="5"/>
        <v>118.4</v>
      </c>
      <c r="R21">
        <f t="shared" si="5"/>
        <v>130.14999999999998</v>
      </c>
      <c r="S21">
        <f t="shared" si="5"/>
        <v>126.69999999999999</v>
      </c>
      <c r="T21" s="36">
        <f t="shared" si="5"/>
        <v>131.35</v>
      </c>
      <c r="U21" s="36">
        <f t="shared" si="5"/>
        <v>131.6</v>
      </c>
      <c r="V21" s="36">
        <f t="shared" si="5"/>
        <v>133.19999999999999</v>
      </c>
      <c r="W21" s="36">
        <f t="shared" si="5"/>
        <v>134.69999999999999</v>
      </c>
      <c r="X21" s="36">
        <f t="shared" si="5"/>
        <v>137</v>
      </c>
      <c r="Y21" s="36">
        <f t="shared" si="5"/>
        <v>135.5</v>
      </c>
      <c r="Z21" s="36">
        <f t="shared" si="5"/>
        <v>135.15</v>
      </c>
    </row>
    <row r="22" spans="1:26" ht="17" x14ac:dyDescent="0.2">
      <c r="M22" t="s">
        <v>57</v>
      </c>
      <c r="N22" s="21" t="s">
        <v>57</v>
      </c>
      <c r="O22" s="36">
        <f t="shared" ref="O22:W22" si="6">AVERAGE(O19:O21)</f>
        <v>125.39166666666667</v>
      </c>
      <c r="P22" s="36">
        <f t="shared" si="6"/>
        <v>127.14999999999999</v>
      </c>
      <c r="Q22" s="36">
        <f t="shared" si="6"/>
        <v>129.1866666666667</v>
      </c>
      <c r="R22" s="36">
        <f t="shared" si="6"/>
        <v>139.22833333333332</v>
      </c>
      <c r="S22" s="36">
        <f t="shared" si="6"/>
        <v>139.69666666666666</v>
      </c>
      <c r="T22" s="36">
        <f t="shared" si="6"/>
        <v>142.68333333333331</v>
      </c>
      <c r="U22" s="36">
        <f t="shared" si="6"/>
        <v>142.51166666666666</v>
      </c>
      <c r="V22" s="36">
        <f t="shared" si="6"/>
        <v>143.12166666666664</v>
      </c>
      <c r="W22" s="36">
        <f t="shared" si="6"/>
        <v>142.73833333333332</v>
      </c>
      <c r="X22" s="36">
        <f t="shared" ref="X22:Z22" si="7">AVERAGE(X19:X21)</f>
        <v>142.54333333333332</v>
      </c>
      <c r="Y22" s="36">
        <f t="shared" si="7"/>
        <v>141.16166666666666</v>
      </c>
      <c r="Z22" s="36">
        <f t="shared" si="7"/>
        <v>139.96666666666667</v>
      </c>
    </row>
    <row r="23" spans="1:26" x14ac:dyDescent="0.2">
      <c r="M23" t="s">
        <v>65</v>
      </c>
      <c r="N23" t="s">
        <v>65</v>
      </c>
      <c r="O23" s="39">
        <v>0.02</v>
      </c>
      <c r="P23" s="35">
        <f t="shared" ref="P23:Z23" si="8">(P22-O22)/O22</f>
        <v>1.4022728783146081E-2</v>
      </c>
      <c r="Q23" s="35">
        <f t="shared" si="8"/>
        <v>1.6017826713855324E-2</v>
      </c>
      <c r="R23" s="35">
        <f t="shared" si="8"/>
        <v>7.7729899886468876E-2</v>
      </c>
      <c r="S23" s="35">
        <f t="shared" si="8"/>
        <v>3.3637789243089918E-3</v>
      </c>
      <c r="T23" s="38">
        <f t="shared" si="8"/>
        <v>2.1379655921162404E-2</v>
      </c>
      <c r="U23" s="38">
        <f t="shared" si="8"/>
        <v>-1.2031304754116529E-3</v>
      </c>
      <c r="V23" s="38">
        <f t="shared" si="8"/>
        <v>4.280351316266401E-3</v>
      </c>
      <c r="W23" s="38">
        <f t="shared" si="8"/>
        <v>-2.6783738777030673E-3</v>
      </c>
      <c r="X23" s="38">
        <f t="shared" si="8"/>
        <v>-1.366136169914598E-3</v>
      </c>
      <c r="Y23" s="38">
        <f t="shared" si="8"/>
        <v>-9.6929588663096176E-3</v>
      </c>
      <c r="Z23" s="38">
        <f t="shared" si="8"/>
        <v>-8.4654710320317839E-3</v>
      </c>
    </row>
    <row r="24" spans="1:26" x14ac:dyDescent="0.2">
      <c r="D24"/>
      <c r="M24" t="s">
        <v>64</v>
      </c>
      <c r="N24" t="s">
        <v>64</v>
      </c>
      <c r="O24" s="38">
        <v>0.26893236633496359</v>
      </c>
      <c r="P24" s="38">
        <v>0.26464981351015321</v>
      </c>
      <c r="Q24" s="38">
        <v>0.26589472652741292</v>
      </c>
      <c r="R24" s="38">
        <v>0.24777069112309366</v>
      </c>
      <c r="S24" s="38">
        <v>0.23463300387397074</v>
      </c>
      <c r="T24" s="38">
        <v>0.2405628251387498</v>
      </c>
      <c r="U24" s="38">
        <v>0.21379496351815555</v>
      </c>
      <c r="V24" s="38">
        <v>0.21425036410684209</v>
      </c>
      <c r="W24" s="38">
        <v>0.21079269930584024</v>
      </c>
      <c r="X24" s="38">
        <v>0.18416060920733809</v>
      </c>
      <c r="Y24" s="38">
        <v>0.18416060920733809</v>
      </c>
      <c r="Z24" s="38">
        <f>'GP-RS-Zeitreihen'!M37</f>
        <v>0.13604696779080938</v>
      </c>
    </row>
    <row r="25" spans="1:26" x14ac:dyDescent="0.2">
      <c r="D25"/>
    </row>
    <row r="26" spans="1:26" ht="17" thickBot="1" x14ac:dyDescent="0.25">
      <c r="D26"/>
    </row>
    <row r="27" spans="1:26" ht="17" thickBot="1" x14ac:dyDescent="0.25">
      <c r="D27"/>
      <c r="M27" s="32" t="s">
        <v>60</v>
      </c>
      <c r="N27" s="32" t="s">
        <v>88</v>
      </c>
      <c r="O27" s="29" t="s">
        <v>45</v>
      </c>
      <c r="P27" s="29" t="s">
        <v>46</v>
      </c>
      <c r="Q27" s="30" t="s">
        <v>47</v>
      </c>
      <c r="R27" s="30" t="s">
        <v>56</v>
      </c>
      <c r="S27" s="30" t="s">
        <v>62</v>
      </c>
      <c r="T27" s="30" t="s">
        <v>63</v>
      </c>
      <c r="U27" s="30" t="s">
        <v>71</v>
      </c>
      <c r="V27" s="30" t="s">
        <v>72</v>
      </c>
      <c r="W27" s="30" t="s">
        <v>73</v>
      </c>
      <c r="X27" s="30" t="s">
        <v>74</v>
      </c>
      <c r="Y27" s="30" t="s">
        <v>75</v>
      </c>
      <c r="Z27" s="30" t="s">
        <v>77</v>
      </c>
    </row>
    <row r="28" spans="1:26" ht="17" x14ac:dyDescent="0.2">
      <c r="D28"/>
      <c r="M28" t="s">
        <v>58</v>
      </c>
      <c r="N28" s="13" t="s">
        <v>58</v>
      </c>
      <c r="O28">
        <f>$C$3*O13+($C$4*O12)</f>
        <v>155.405</v>
      </c>
      <c r="P28">
        <f>$C$3*P13+($C$4*P12)</f>
        <v>152.02000000000001</v>
      </c>
      <c r="Q28">
        <f t="shared" ref="Q28:S28" si="9">$C$3*Q13+($C$4*Q12)</f>
        <v>149.82</v>
      </c>
      <c r="R28">
        <f t="shared" si="9"/>
        <v>145.785</v>
      </c>
      <c r="S28">
        <f t="shared" si="9"/>
        <v>144.94</v>
      </c>
      <c r="T28" s="36"/>
      <c r="U28" s="36"/>
      <c r="V28" s="36"/>
      <c r="W28" s="36"/>
      <c r="X28" s="36"/>
      <c r="Y28" s="36"/>
      <c r="Z28" s="36"/>
    </row>
    <row r="29" spans="1:26" ht="17" x14ac:dyDescent="0.2">
      <c r="M29" t="s">
        <v>59</v>
      </c>
      <c r="N29" s="17" t="s">
        <v>59</v>
      </c>
      <c r="O29" s="46">
        <f>$C$8*O13+$C$9*O11+$C$10*O15</f>
        <v>134.32</v>
      </c>
      <c r="P29" s="46">
        <f t="shared" ref="P29:S29" si="10">$C$8*P13+$C$9*P11+$C$10*P15</f>
        <v>130.66000000000003</v>
      </c>
      <c r="Q29">
        <f t="shared" si="10"/>
        <v>130.02999999999997</v>
      </c>
      <c r="R29">
        <f t="shared" si="10"/>
        <v>127.96000000000001</v>
      </c>
      <c r="S29">
        <f t="shared" si="10"/>
        <v>127.93</v>
      </c>
      <c r="T29" s="36"/>
      <c r="U29" s="36"/>
      <c r="V29" s="36"/>
      <c r="W29" s="36"/>
      <c r="X29" s="36"/>
      <c r="Y29" s="36"/>
      <c r="Z29" s="36"/>
    </row>
    <row r="30" spans="1:26" x14ac:dyDescent="0.2">
      <c r="M30" t="s">
        <v>61</v>
      </c>
      <c r="N30" s="19" t="s">
        <v>61</v>
      </c>
      <c r="O30">
        <f>$C$14*O15+$C$15*O16</f>
        <v>136.35</v>
      </c>
      <c r="P30">
        <f t="shared" ref="P30:S30" si="11">$C$14*P15+$C$15*P16</f>
        <v>134.15</v>
      </c>
      <c r="Q30">
        <f t="shared" si="11"/>
        <v>134.94999999999999</v>
      </c>
      <c r="R30">
        <f t="shared" si="11"/>
        <v>133</v>
      </c>
      <c r="S30">
        <f t="shared" si="11"/>
        <v>132.80000000000001</v>
      </c>
      <c r="T30" s="36"/>
      <c r="U30" s="36"/>
      <c r="V30" s="36"/>
      <c r="W30" s="36"/>
      <c r="X30" s="36"/>
      <c r="Y30" s="36"/>
      <c r="Z30" s="36"/>
    </row>
    <row r="31" spans="1:26" ht="17" x14ac:dyDescent="0.2">
      <c r="M31" t="s">
        <v>57</v>
      </c>
      <c r="N31" s="21" t="s">
        <v>57</v>
      </c>
      <c r="O31" s="36">
        <f t="shared" ref="O31:S31" si="12">AVERAGE(O28:O30)</f>
        <v>142.02500000000001</v>
      </c>
      <c r="P31" s="36">
        <f t="shared" si="12"/>
        <v>138.94333333333336</v>
      </c>
      <c r="Q31" s="36">
        <f t="shared" si="12"/>
        <v>138.26666666666665</v>
      </c>
      <c r="R31" s="36">
        <f t="shared" si="12"/>
        <v>135.58166666666668</v>
      </c>
      <c r="S31" s="36">
        <f t="shared" si="12"/>
        <v>135.22333333333333</v>
      </c>
      <c r="T31" s="36"/>
      <c r="U31" s="36"/>
      <c r="V31" s="36"/>
      <c r="W31" s="36"/>
      <c r="X31" s="36"/>
      <c r="Y31" s="36"/>
      <c r="Z31" s="36"/>
    </row>
    <row r="32" spans="1:26" x14ac:dyDescent="0.2">
      <c r="M32" t="s">
        <v>65</v>
      </c>
      <c r="N32" t="s">
        <v>65</v>
      </c>
      <c r="O32" s="48">
        <v>0.02</v>
      </c>
      <c r="P32" s="47">
        <f>(P31-O31)/O31</f>
        <v>-2.1698057853664136E-2</v>
      </c>
      <c r="Q32" s="35">
        <f t="shared" ref="Q32:S32" si="13">(Q31-P31)/P31</f>
        <v>-4.8700909243579267E-3</v>
      </c>
      <c r="R32" s="35">
        <f t="shared" si="13"/>
        <v>-1.941899710703935E-2</v>
      </c>
      <c r="S32" s="35">
        <f t="shared" si="13"/>
        <v>-2.6429335332949278E-3</v>
      </c>
      <c r="T32" s="38"/>
      <c r="U32" s="38"/>
      <c r="V32" s="38"/>
      <c r="W32" s="38"/>
      <c r="X32" s="38"/>
      <c r="Y32" s="38"/>
      <c r="Z32" s="38"/>
    </row>
    <row r="33" spans="13:26" x14ac:dyDescent="0.2">
      <c r="M33" t="s">
        <v>64</v>
      </c>
      <c r="N33" t="s">
        <v>64</v>
      </c>
      <c r="O33" s="47">
        <f t="shared" ref="O33:S33" si="14">(O31-O22)/O22</f>
        <v>0.13265102678274746</v>
      </c>
      <c r="P33" s="47">
        <f t="shared" si="14"/>
        <v>9.27513435574783E-2</v>
      </c>
      <c r="Q33" s="35">
        <f t="shared" si="14"/>
        <v>7.0285891216843491E-2</v>
      </c>
      <c r="R33" s="35">
        <f t="shared" si="14"/>
        <v>-2.6191986784299032E-2</v>
      </c>
      <c r="S33" s="35">
        <f t="shared" si="14"/>
        <v>-3.2021761435491153E-2</v>
      </c>
      <c r="T33" s="38"/>
      <c r="U33" s="38"/>
      <c r="V33" s="38"/>
      <c r="W33" s="38"/>
      <c r="X33" s="38"/>
      <c r="Y33" s="38"/>
      <c r="Z33" s="38"/>
    </row>
    <row r="38" spans="13:26" ht="17" thickBot="1" x14ac:dyDescent="0.25"/>
    <row r="39" spans="13:26" x14ac:dyDescent="0.2">
      <c r="N39" s="49" t="s">
        <v>89</v>
      </c>
      <c r="P39" s="50"/>
    </row>
    <row r="40" spans="13:26" x14ac:dyDescent="0.2">
      <c r="O40" s="51"/>
      <c r="P40" s="52"/>
    </row>
    <row r="41" spans="13:26" x14ac:dyDescent="0.2">
      <c r="O41" s="51"/>
      <c r="P41" s="52"/>
    </row>
    <row r="42" spans="13:26" ht="17" x14ac:dyDescent="0.2">
      <c r="N42" s="17" t="s">
        <v>59</v>
      </c>
      <c r="O42" s="53">
        <v>143.83500000000001</v>
      </c>
      <c r="P42" s="54">
        <v>141.16500000000002</v>
      </c>
    </row>
    <row r="43" spans="13:26" x14ac:dyDescent="0.2">
      <c r="O43" s="51"/>
      <c r="P43" s="52"/>
    </row>
    <row r="44" spans="13:26" x14ac:dyDescent="0.2">
      <c r="O44" s="51"/>
      <c r="P44" s="52"/>
    </row>
    <row r="45" spans="13:26" x14ac:dyDescent="0.2">
      <c r="N45" t="s">
        <v>65</v>
      </c>
      <c r="O45" s="55">
        <v>0.02</v>
      </c>
      <c r="P45" s="56">
        <v>-1.8951307422117116E-2</v>
      </c>
    </row>
    <row r="46" spans="13:26" ht="17" thickBot="1" x14ac:dyDescent="0.25">
      <c r="N46" t="s">
        <v>64</v>
      </c>
      <c r="O46" s="57">
        <v>0.15794510533661213</v>
      </c>
      <c r="P46" s="58">
        <v>0.1202909948879279</v>
      </c>
    </row>
  </sheetData>
  <mergeCells count="3">
    <mergeCell ref="B1:K1"/>
    <mergeCell ref="M1:Q1"/>
    <mergeCell ref="M9:Q9"/>
  </mergeCells>
  <phoneticPr fontId="12" type="noConversion"/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A16BF-0B93-AA4A-882A-ADE3597A400C}">
  <dimension ref="A2:A9"/>
  <sheetViews>
    <sheetView topLeftCell="A2" workbookViewId="0">
      <selection activeCell="A6" sqref="A6:A7"/>
    </sheetView>
  </sheetViews>
  <sheetFormatPr baseColWidth="10" defaultRowHeight="16" x14ac:dyDescent="0.2"/>
  <cols>
    <col min="1" max="1" width="66.33203125" customWidth="1"/>
  </cols>
  <sheetData>
    <row r="2" spans="1:1" ht="17" x14ac:dyDescent="0.2">
      <c r="A2" s="20" t="s">
        <v>43</v>
      </c>
    </row>
    <row r="3" spans="1:1" ht="85" x14ac:dyDescent="0.2">
      <c r="A3" s="12" t="s">
        <v>66</v>
      </c>
    </row>
    <row r="4" spans="1:1" ht="51" x14ac:dyDescent="0.2">
      <c r="A4" s="22" t="s">
        <v>34</v>
      </c>
    </row>
    <row r="5" spans="1:1" ht="17" x14ac:dyDescent="0.2">
      <c r="A5" s="12" t="s">
        <v>41</v>
      </c>
    </row>
    <row r="6" spans="1:1" ht="17" x14ac:dyDescent="0.2">
      <c r="A6" s="12" t="s">
        <v>42</v>
      </c>
    </row>
    <row r="7" spans="1:1" ht="17" x14ac:dyDescent="0.2">
      <c r="A7" s="12" t="s">
        <v>70</v>
      </c>
    </row>
    <row r="9" spans="1:1" x14ac:dyDescent="0.2">
      <c r="A9" t="s">
        <v>67</v>
      </c>
    </row>
  </sheetData>
  <hyperlinks>
    <hyperlink ref="A4" r:id="rId1" location="abreadcrumb" xr:uid="{966A7638-BC31-0C4C-959B-DFE3F2D8ED32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DCBB-1B7F-C54A-AFC2-917D833443F8}">
  <dimension ref="A1:M52"/>
  <sheetViews>
    <sheetView topLeftCell="A25" zoomScale="110" zoomScaleNormal="110" workbookViewId="0">
      <selection activeCell="C55" sqref="C55"/>
    </sheetView>
  </sheetViews>
  <sheetFormatPr baseColWidth="10" defaultRowHeight="16" x14ac:dyDescent="0.2"/>
  <cols>
    <col min="1" max="1" width="31.5" customWidth="1"/>
    <col min="2" max="2" width="11.33203125" bestFit="1" customWidth="1"/>
  </cols>
  <sheetData>
    <row r="1" spans="1:13" x14ac:dyDescent="0.2">
      <c r="A1" s="32">
        <v>2020</v>
      </c>
      <c r="B1" s="32" t="s">
        <v>45</v>
      </c>
      <c r="C1" s="32" t="s">
        <v>46</v>
      </c>
      <c r="D1" s="32" t="s">
        <v>47</v>
      </c>
      <c r="E1" s="32" t="s">
        <v>56</v>
      </c>
      <c r="F1" s="32" t="s">
        <v>62</v>
      </c>
      <c r="G1" s="32" t="s">
        <v>63</v>
      </c>
      <c r="H1" s="32" t="s">
        <v>71</v>
      </c>
      <c r="I1" s="32" t="s">
        <v>72</v>
      </c>
      <c r="J1" s="32" t="s">
        <v>73</v>
      </c>
      <c r="K1" s="32" t="s">
        <v>76</v>
      </c>
      <c r="L1" s="32" t="s">
        <v>75</v>
      </c>
      <c r="M1" s="32" t="s">
        <v>77</v>
      </c>
    </row>
    <row r="2" spans="1:13" x14ac:dyDescent="0.2">
      <c r="A2" t="s">
        <v>58</v>
      </c>
      <c r="B2">
        <v>105.50500000000001</v>
      </c>
      <c r="C2">
        <v>104.86999999999999</v>
      </c>
      <c r="D2">
        <v>104.265</v>
      </c>
      <c r="E2">
        <v>103.405</v>
      </c>
      <c r="F2">
        <v>102.535</v>
      </c>
      <c r="G2">
        <v>102.205</v>
      </c>
      <c r="H2">
        <v>101.795</v>
      </c>
      <c r="I2">
        <v>101.88499999999999</v>
      </c>
      <c r="J2">
        <v>102.02</v>
      </c>
      <c r="K2">
        <v>101.26</v>
      </c>
      <c r="L2">
        <v>101.30500000000001</v>
      </c>
      <c r="M2">
        <v>101.30500000000001</v>
      </c>
    </row>
    <row r="3" spans="1:13" x14ac:dyDescent="0.2">
      <c r="A3" t="s">
        <v>59</v>
      </c>
      <c r="B3">
        <v>95.585000000000008</v>
      </c>
      <c r="C3">
        <v>95.47</v>
      </c>
      <c r="D3">
        <v>95.42</v>
      </c>
      <c r="E3">
        <v>94.6</v>
      </c>
      <c r="F3">
        <v>90.674999999999997</v>
      </c>
      <c r="G3">
        <v>90.15</v>
      </c>
      <c r="H3">
        <v>90.164999999999992</v>
      </c>
      <c r="I3">
        <v>89.825000000000003</v>
      </c>
      <c r="J3">
        <v>90.09</v>
      </c>
      <c r="K3">
        <v>89.835000000000008</v>
      </c>
      <c r="L3">
        <v>89.814999999999998</v>
      </c>
      <c r="M3">
        <v>90.14</v>
      </c>
    </row>
    <row r="4" spans="1:13" x14ac:dyDescent="0.2">
      <c r="A4" t="s">
        <v>61</v>
      </c>
      <c r="B4">
        <v>94.800000000000011</v>
      </c>
      <c r="C4">
        <v>94.75</v>
      </c>
      <c r="D4">
        <v>94.7</v>
      </c>
      <c r="E4">
        <v>94.75</v>
      </c>
      <c r="F4">
        <v>92.35</v>
      </c>
      <c r="G4">
        <v>92.199999999999989</v>
      </c>
      <c r="H4">
        <v>92.199999999999989</v>
      </c>
      <c r="I4">
        <v>91.800000000000011</v>
      </c>
      <c r="J4">
        <v>91.85</v>
      </c>
      <c r="K4">
        <v>91.6</v>
      </c>
      <c r="L4">
        <v>91.55</v>
      </c>
      <c r="M4">
        <v>91.85</v>
      </c>
    </row>
    <row r="5" spans="1:13" x14ac:dyDescent="0.2">
      <c r="A5" t="s">
        <v>57</v>
      </c>
      <c r="B5" s="36">
        <v>98.63000000000001</v>
      </c>
      <c r="C5" s="36">
        <v>98.36333333333333</v>
      </c>
      <c r="D5" s="36">
        <v>98.12833333333333</v>
      </c>
      <c r="E5" s="36">
        <v>97.584999999999994</v>
      </c>
      <c r="F5" s="36">
        <v>95.186666666666653</v>
      </c>
      <c r="G5" s="36">
        <v>94.851666666666674</v>
      </c>
      <c r="H5" s="36">
        <v>94.719999999999985</v>
      </c>
      <c r="I5" s="36">
        <v>94.50333333333333</v>
      </c>
      <c r="J5" s="36">
        <v>94.65333333333335</v>
      </c>
      <c r="K5" s="36">
        <v>94.231666666666683</v>
      </c>
      <c r="L5" s="36">
        <v>94.223333333333343</v>
      </c>
      <c r="M5" s="36">
        <v>94.431666666666658</v>
      </c>
    </row>
    <row r="6" spans="1:13" ht="15" customHeight="1" x14ac:dyDescent="0.2">
      <c r="A6" t="s">
        <v>78</v>
      </c>
      <c r="B6">
        <v>0.02</v>
      </c>
      <c r="C6">
        <v>-2.7037074588530862E-3</v>
      </c>
      <c r="D6" s="35">
        <v>-2.3891016300111772E-3</v>
      </c>
      <c r="E6" s="35">
        <v>-5.536966897090578E-3</v>
      </c>
      <c r="F6" s="35">
        <v>-2.4576864613755606E-2</v>
      </c>
      <c r="G6" s="35">
        <v>-3.5194004762569642E-3</v>
      </c>
      <c r="H6" s="35">
        <v>-1.3881323469981798E-3</v>
      </c>
      <c r="I6" s="35">
        <v>-2.2874436936935641E-3</v>
      </c>
      <c r="J6" s="35">
        <v>1.5872455998026866E-3</v>
      </c>
      <c r="K6" s="35">
        <v>-4.4548527961684754E-3</v>
      </c>
      <c r="L6" s="35">
        <v>-8.8434531916092932E-5</v>
      </c>
      <c r="M6" s="35">
        <v>2.2110588318531967E-3</v>
      </c>
    </row>
    <row r="10" spans="1:13" ht="17" thickBot="1" x14ac:dyDescent="0.25"/>
    <row r="11" spans="1:13" x14ac:dyDescent="0.2">
      <c r="A11" s="32">
        <v>2021</v>
      </c>
      <c r="B11" s="32" t="s">
        <v>45</v>
      </c>
      <c r="C11" s="32" t="s">
        <v>46</v>
      </c>
      <c r="D11" s="32" t="s">
        <v>47</v>
      </c>
      <c r="E11" s="32" t="s">
        <v>56</v>
      </c>
      <c r="F11" s="32" t="s">
        <v>62</v>
      </c>
      <c r="G11" s="32" t="s">
        <v>63</v>
      </c>
      <c r="H11" s="32" t="s">
        <v>71</v>
      </c>
      <c r="I11" s="32" t="s">
        <v>72</v>
      </c>
      <c r="J11" s="32" t="s">
        <v>73</v>
      </c>
      <c r="K11" s="32" t="s">
        <v>76</v>
      </c>
      <c r="L11" s="32" t="s">
        <v>75</v>
      </c>
      <c r="M11" s="32" t="s">
        <v>77</v>
      </c>
    </row>
    <row r="12" spans="1:13" x14ac:dyDescent="0.2">
      <c r="A12" t="s">
        <v>58</v>
      </c>
      <c r="B12">
        <v>110.53999999999999</v>
      </c>
      <c r="C12">
        <v>110.81</v>
      </c>
      <c r="D12">
        <v>112.395</v>
      </c>
      <c r="E12">
        <v>132.54499999999999</v>
      </c>
      <c r="F12">
        <v>135.315</v>
      </c>
      <c r="G12">
        <v>135.30000000000001</v>
      </c>
      <c r="H12">
        <v>135.18</v>
      </c>
      <c r="I12">
        <v>136.655</v>
      </c>
      <c r="J12">
        <v>138.72999999999999</v>
      </c>
      <c r="K12">
        <v>140.13499999999999</v>
      </c>
      <c r="L12">
        <v>140.85499999999999</v>
      </c>
      <c r="M12">
        <v>142.41499999999999</v>
      </c>
    </row>
    <row r="13" spans="1:13" x14ac:dyDescent="0.2">
      <c r="A13" t="s">
        <v>59</v>
      </c>
      <c r="B13">
        <v>92.510000000000019</v>
      </c>
      <c r="C13">
        <v>95.314999999999998</v>
      </c>
      <c r="D13">
        <v>97.36</v>
      </c>
      <c r="E13">
        <v>102.65</v>
      </c>
      <c r="F13">
        <v>103.78</v>
      </c>
      <c r="G13">
        <v>105.19500000000001</v>
      </c>
      <c r="H13">
        <v>108.65</v>
      </c>
      <c r="I13">
        <v>108.65</v>
      </c>
      <c r="J13">
        <v>107.785</v>
      </c>
      <c r="K13">
        <v>111.09</v>
      </c>
      <c r="L13">
        <v>111.105</v>
      </c>
      <c r="M13">
        <v>113</v>
      </c>
    </row>
    <row r="14" spans="1:13" x14ac:dyDescent="0.2">
      <c r="A14" t="s">
        <v>61</v>
      </c>
      <c r="B14">
        <v>93.4</v>
      </c>
      <c r="C14">
        <v>95.5</v>
      </c>
      <c r="D14">
        <v>96.4</v>
      </c>
      <c r="E14">
        <v>99.55</v>
      </c>
      <c r="F14">
        <v>100.35</v>
      </c>
      <c r="G14">
        <v>104.55000000000001</v>
      </c>
      <c r="H14">
        <v>108.4</v>
      </c>
      <c r="I14">
        <v>108.3</v>
      </c>
      <c r="J14">
        <v>107.15</v>
      </c>
      <c r="K14">
        <v>109.9</v>
      </c>
      <c r="L14">
        <v>111.35</v>
      </c>
      <c r="M14">
        <v>114.2</v>
      </c>
    </row>
    <row r="15" spans="1:13" x14ac:dyDescent="0.2">
      <c r="A15" t="s">
        <v>57</v>
      </c>
      <c r="B15" s="36">
        <v>98.816666666666677</v>
      </c>
      <c r="C15" s="36">
        <v>100.54166666666667</v>
      </c>
      <c r="D15" s="36">
        <v>102.05166666666666</v>
      </c>
      <c r="E15" s="36">
        <v>111.58166666666666</v>
      </c>
      <c r="F15" s="36">
        <v>113.14833333333333</v>
      </c>
      <c r="G15" s="36">
        <v>115.015</v>
      </c>
      <c r="H15" s="36">
        <v>117.41000000000001</v>
      </c>
      <c r="I15" s="36">
        <v>117.86833333333334</v>
      </c>
      <c r="J15" s="36">
        <v>117.88833333333332</v>
      </c>
      <c r="K15" s="36">
        <v>120.375</v>
      </c>
      <c r="L15" s="36">
        <v>121.10333333333331</v>
      </c>
      <c r="M15" s="36">
        <v>123.205</v>
      </c>
    </row>
    <row r="16" spans="1:13" ht="17" thickBot="1" x14ac:dyDescent="0.25">
      <c r="A16" t="s">
        <v>78</v>
      </c>
      <c r="C16">
        <v>1.7456569404621293E-2</v>
      </c>
      <c r="D16" s="35">
        <v>1.5018648984666299E-2</v>
      </c>
      <c r="E16" s="35">
        <v>9.3384070160539609E-2</v>
      </c>
      <c r="F16" s="35">
        <v>1.4040538320213861E-2</v>
      </c>
      <c r="G16" s="35">
        <f>(G15-F15)/F15</f>
        <v>1.6497518007335572E-2</v>
      </c>
      <c r="H16" s="35">
        <f t="shared" ref="H16:M16" si="0">(H15-G15)/G15</f>
        <v>2.0823370864669913E-2</v>
      </c>
      <c r="I16" s="35">
        <f>(I15-H15)/H15</f>
        <v>3.9036992873973985E-3</v>
      </c>
      <c r="J16" s="35">
        <f t="shared" si="0"/>
        <v>1.6968085858499012E-4</v>
      </c>
      <c r="K16" s="35">
        <f t="shared" si="0"/>
        <v>2.1093407603240459E-2</v>
      </c>
      <c r="L16" s="35">
        <f t="shared" si="0"/>
        <v>6.0505365178260473E-3</v>
      </c>
      <c r="M16" s="35">
        <f t="shared" si="0"/>
        <v>1.7354325507142838E-2</v>
      </c>
    </row>
    <row r="17" spans="1:13" x14ac:dyDescent="0.2">
      <c r="A17" s="32" t="s">
        <v>79</v>
      </c>
      <c r="B17" s="32" t="s">
        <v>45</v>
      </c>
      <c r="C17" s="32" t="s">
        <v>46</v>
      </c>
      <c r="D17" s="32" t="s">
        <v>47</v>
      </c>
      <c r="E17" s="32" t="s">
        <v>56</v>
      </c>
      <c r="F17" s="32" t="s">
        <v>62</v>
      </c>
      <c r="G17" s="32" t="s">
        <v>63</v>
      </c>
      <c r="H17" s="32" t="s">
        <v>71</v>
      </c>
      <c r="I17" s="32" t="s">
        <v>72</v>
      </c>
      <c r="J17" s="32" t="s">
        <v>73</v>
      </c>
      <c r="K17" s="32" t="s">
        <v>76</v>
      </c>
      <c r="L17" s="32" t="s">
        <v>75</v>
      </c>
      <c r="M17" s="32" t="s">
        <v>77</v>
      </c>
    </row>
    <row r="18" spans="1:13" x14ac:dyDescent="0.2">
      <c r="A18" t="s">
        <v>9</v>
      </c>
      <c r="B18" s="35">
        <f>(B12-B2)/B2</f>
        <v>4.7722856736647383E-2</v>
      </c>
      <c r="C18" s="35">
        <f t="shared" ref="C18:M18" si="1">(C12-C2)/C2</f>
        <v>5.6641556212453634E-2</v>
      </c>
      <c r="D18" s="35">
        <f t="shared" si="1"/>
        <v>7.7974392173787904E-2</v>
      </c>
      <c r="E18" s="35">
        <f t="shared" si="1"/>
        <v>0.28180455490546863</v>
      </c>
      <c r="F18" s="35">
        <f t="shared" si="1"/>
        <v>0.31969571365875071</v>
      </c>
      <c r="G18" s="35">
        <f t="shared" si="1"/>
        <v>0.32380998972653013</v>
      </c>
      <c r="H18" s="35">
        <f t="shared" si="1"/>
        <v>0.32796306301881234</v>
      </c>
      <c r="I18" s="35">
        <f t="shared" si="1"/>
        <v>0.34126711488442868</v>
      </c>
      <c r="J18" s="35">
        <f t="shared" si="1"/>
        <v>0.3598314056067437</v>
      </c>
      <c r="K18" s="35">
        <f t="shared" si="1"/>
        <v>0.38391269998024868</v>
      </c>
      <c r="L18" s="35">
        <f t="shared" si="1"/>
        <v>0.39040521198361366</v>
      </c>
      <c r="M18" s="35">
        <f t="shared" si="1"/>
        <v>0.40580425447904822</v>
      </c>
    </row>
    <row r="19" spans="1:13" x14ac:dyDescent="0.2">
      <c r="A19" t="s">
        <v>21</v>
      </c>
      <c r="B19" s="35">
        <f t="shared" ref="B19:M21" si="2">(B13-B3)/B3</f>
        <v>-3.2170319610817476E-2</v>
      </c>
      <c r="C19" s="35">
        <f t="shared" si="2"/>
        <v>-1.6235466638734801E-3</v>
      </c>
      <c r="D19" s="35">
        <f t="shared" si="2"/>
        <v>2.0331167470132024E-2</v>
      </c>
      <c r="E19" s="35">
        <f t="shared" si="2"/>
        <v>8.5095137420718947E-2</v>
      </c>
      <c r="F19" s="35">
        <f t="shared" si="2"/>
        <v>0.14452715743038327</v>
      </c>
      <c r="G19" s="35">
        <f t="shared" si="2"/>
        <v>0.16688851913477537</v>
      </c>
      <c r="H19" s="35">
        <f t="shared" si="2"/>
        <v>0.20501303166417142</v>
      </c>
      <c r="I19" s="35">
        <f t="shared" si="2"/>
        <v>0.20957417200111331</v>
      </c>
      <c r="J19" s="35">
        <f t="shared" si="2"/>
        <v>0.19641469641469633</v>
      </c>
      <c r="K19" s="35">
        <f t="shared" si="2"/>
        <v>0.23660043412923687</v>
      </c>
      <c r="L19" s="35">
        <f t="shared" si="2"/>
        <v>0.23704281022100993</v>
      </c>
      <c r="M19" s="35">
        <f t="shared" si="2"/>
        <v>0.25360550255158643</v>
      </c>
    </row>
    <row r="20" spans="1:13" x14ac:dyDescent="0.2">
      <c r="A20" t="s">
        <v>22</v>
      </c>
      <c r="B20" s="35">
        <f t="shared" si="2"/>
        <v>-1.4767932489451536E-2</v>
      </c>
      <c r="C20" s="35">
        <f t="shared" si="2"/>
        <v>7.9155672823219003E-3</v>
      </c>
      <c r="D20" s="35">
        <f t="shared" si="2"/>
        <v>1.795142555438229E-2</v>
      </c>
      <c r="E20" s="35">
        <f t="shared" si="2"/>
        <v>5.0659630606860129E-2</v>
      </c>
      <c r="F20" s="35">
        <f t="shared" si="2"/>
        <v>8.6626962642122371E-2</v>
      </c>
      <c r="G20" s="35">
        <f t="shared" si="2"/>
        <v>0.13394793926247314</v>
      </c>
      <c r="H20" s="35">
        <f t="shared" si="2"/>
        <v>0.17570498915401322</v>
      </c>
      <c r="I20" s="35">
        <f t="shared" si="2"/>
        <v>0.1797385620915031</v>
      </c>
      <c r="J20" s="35">
        <f t="shared" si="2"/>
        <v>0.16657593903102899</v>
      </c>
      <c r="K20" s="35">
        <f t="shared" si="2"/>
        <v>0.19978165938864642</v>
      </c>
      <c r="L20" s="35">
        <f t="shared" si="2"/>
        <v>0.21627525942108136</v>
      </c>
      <c r="M20" s="35">
        <f t="shared" si="2"/>
        <v>0.24333151878062068</v>
      </c>
    </row>
    <row r="21" spans="1:13" x14ac:dyDescent="0.2">
      <c r="A21" t="s">
        <v>80</v>
      </c>
      <c r="B21" s="35">
        <f t="shared" si="2"/>
        <v>1.8925952211970741E-3</v>
      </c>
      <c r="C21" s="35">
        <f t="shared" si="2"/>
        <v>2.2145786031380343E-2</v>
      </c>
      <c r="D21" s="35">
        <f t="shared" si="2"/>
        <v>3.9981656674083245E-2</v>
      </c>
      <c r="E21" s="35">
        <f t="shared" si="2"/>
        <v>0.14343051356936692</v>
      </c>
      <c r="F21" s="35">
        <f t="shared" si="2"/>
        <v>0.18869939767474445</v>
      </c>
      <c r="G21" s="35">
        <f t="shared" si="2"/>
        <v>0.21257753334153318</v>
      </c>
      <c r="H21" s="35">
        <f t="shared" si="2"/>
        <v>0.23954814189189222</v>
      </c>
      <c r="I21" s="35">
        <f t="shared" si="2"/>
        <v>0.24723995626256579</v>
      </c>
      <c r="J21" s="35">
        <f t="shared" si="2"/>
        <v>0.24547471474855578</v>
      </c>
      <c r="K21" s="35">
        <f t="shared" si="2"/>
        <v>0.27743681352694577</v>
      </c>
      <c r="L21" s="35">
        <f t="shared" si="2"/>
        <v>0.28527965472105243</v>
      </c>
      <c r="M21" s="35">
        <f t="shared" si="2"/>
        <v>0.30470004765350617</v>
      </c>
    </row>
    <row r="25" spans="1:13" ht="17" thickBot="1" x14ac:dyDescent="0.25"/>
    <row r="26" spans="1:13" x14ac:dyDescent="0.2">
      <c r="A26" s="32">
        <v>2022</v>
      </c>
      <c r="B26" s="32" t="s">
        <v>45</v>
      </c>
      <c r="C26" s="32" t="s">
        <v>46</v>
      </c>
      <c r="D26" s="32" t="s">
        <v>47</v>
      </c>
      <c r="E26" s="32" t="s">
        <v>56</v>
      </c>
      <c r="F26" s="32" t="s">
        <v>62</v>
      </c>
      <c r="G26" s="32" t="s">
        <v>63</v>
      </c>
      <c r="H26" s="32" t="s">
        <v>71</v>
      </c>
      <c r="I26" s="32" t="s">
        <v>72</v>
      </c>
      <c r="J26" s="32" t="s">
        <v>73</v>
      </c>
      <c r="K26" s="32" t="s">
        <v>76</v>
      </c>
      <c r="L26" s="32" t="s">
        <v>75</v>
      </c>
      <c r="M26" s="32" t="s">
        <v>77</v>
      </c>
    </row>
    <row r="27" spans="1:13" x14ac:dyDescent="0.2">
      <c r="A27" t="s">
        <v>58</v>
      </c>
      <c r="B27" s="36">
        <v>143.715</v>
      </c>
      <c r="C27" s="36">
        <v>144.77500000000001</v>
      </c>
      <c r="D27" s="36">
        <v>146.14000000000001</v>
      </c>
      <c r="E27" s="36">
        <v>158.315</v>
      </c>
      <c r="F27" s="36">
        <v>160.51</v>
      </c>
      <c r="G27" s="36">
        <v>161.36499999999998</v>
      </c>
      <c r="H27" s="36">
        <v>160.96999999999997</v>
      </c>
      <c r="I27" s="36">
        <v>160.59999999999997</v>
      </c>
      <c r="J27" s="36">
        <v>158.65499999999997</v>
      </c>
      <c r="K27" s="36">
        <v>155.88499999999999</v>
      </c>
      <c r="L27" s="36">
        <f>Berechnungshilfe!Y19</f>
        <v>153.67500000000001</v>
      </c>
      <c r="M27" s="36">
        <v>152.255</v>
      </c>
    </row>
    <row r="28" spans="1:13" x14ac:dyDescent="0.2">
      <c r="A28" t="s">
        <v>59</v>
      </c>
      <c r="B28" s="36">
        <v>117.51</v>
      </c>
      <c r="C28" s="36">
        <v>120.675</v>
      </c>
      <c r="D28" s="36">
        <v>123.02000000000001</v>
      </c>
      <c r="E28" s="36">
        <v>129.22</v>
      </c>
      <c r="F28" s="36">
        <v>131.88</v>
      </c>
      <c r="G28" s="36">
        <v>135.33499999999998</v>
      </c>
      <c r="H28" s="36">
        <v>134.965</v>
      </c>
      <c r="I28" s="36">
        <v>135.565</v>
      </c>
      <c r="J28" s="36">
        <v>134.85999999999999</v>
      </c>
      <c r="K28" s="36">
        <v>134.745</v>
      </c>
      <c r="L28" s="36">
        <f>Berechnungshilfe!Y20</f>
        <v>134.31</v>
      </c>
      <c r="M28" s="36">
        <v>132.495</v>
      </c>
    </row>
    <row r="29" spans="1:13" x14ac:dyDescent="0.2">
      <c r="A29" t="s">
        <v>61</v>
      </c>
      <c r="B29" s="36">
        <v>114.95</v>
      </c>
      <c r="C29" s="36">
        <v>116</v>
      </c>
      <c r="D29" s="36">
        <v>118.4</v>
      </c>
      <c r="E29" s="36">
        <v>130.14999999999998</v>
      </c>
      <c r="F29" s="36">
        <v>126.69999999999999</v>
      </c>
      <c r="G29" s="36">
        <v>131.35</v>
      </c>
      <c r="H29" s="36">
        <v>131.6</v>
      </c>
      <c r="I29" s="36">
        <v>133.19999999999999</v>
      </c>
      <c r="J29" s="36">
        <v>134.69999999999999</v>
      </c>
      <c r="K29" s="36">
        <v>137</v>
      </c>
      <c r="L29" s="36">
        <f>Berechnungshilfe!Y21</f>
        <v>135.5</v>
      </c>
      <c r="M29" s="36">
        <v>135.15</v>
      </c>
    </row>
    <row r="30" spans="1:13" x14ac:dyDescent="0.2">
      <c r="A30" t="s">
        <v>57</v>
      </c>
      <c r="B30" s="36">
        <v>125.39166666666667</v>
      </c>
      <c r="C30" s="36">
        <v>127.14999999999999</v>
      </c>
      <c r="D30" s="36">
        <v>129.1866666666667</v>
      </c>
      <c r="E30" s="36">
        <v>139.22833333333332</v>
      </c>
      <c r="F30" s="36">
        <v>139.69666666666666</v>
      </c>
      <c r="G30" s="36">
        <v>142.68333333333331</v>
      </c>
      <c r="H30" s="36">
        <v>142.51166666666666</v>
      </c>
      <c r="I30" s="36">
        <v>143.12166666666664</v>
      </c>
      <c r="J30" s="36">
        <v>142.73833333333332</v>
      </c>
      <c r="K30" s="36">
        <v>142.54333333333332</v>
      </c>
      <c r="L30" s="36">
        <f>Berechnungshilfe!Y22</f>
        <v>141.16166666666666</v>
      </c>
      <c r="M30" s="36">
        <v>139.96666666666667</v>
      </c>
    </row>
    <row r="31" spans="1:13" x14ac:dyDescent="0.2">
      <c r="A31" t="s">
        <v>65</v>
      </c>
      <c r="B31" s="35">
        <f>(B30-M15)/M15</f>
        <v>1.7748197448696622E-2</v>
      </c>
      <c r="C31" s="35">
        <v>1.4022728783146081E-2</v>
      </c>
      <c r="D31" s="35">
        <v>1.6017826713855324E-2</v>
      </c>
      <c r="E31" s="35">
        <v>7.7729899886468876E-2</v>
      </c>
      <c r="F31" s="35">
        <v>3.3637789243089918E-3</v>
      </c>
      <c r="G31" s="35">
        <v>2.1379655921162404E-2</v>
      </c>
      <c r="H31" s="35">
        <f t="shared" ref="H31:M31" si="3">(H30-G30)/G30</f>
        <v>-1.2031304754116529E-3</v>
      </c>
      <c r="I31" s="35">
        <f t="shared" si="3"/>
        <v>4.280351316266401E-3</v>
      </c>
      <c r="J31" s="35">
        <f t="shared" si="3"/>
        <v>-2.6783738777030673E-3</v>
      </c>
      <c r="K31" s="35">
        <f t="shared" si="3"/>
        <v>-1.366136169914598E-3</v>
      </c>
      <c r="L31" s="35">
        <f t="shared" si="3"/>
        <v>-9.6929588663096176E-3</v>
      </c>
      <c r="M31" s="35">
        <f t="shared" si="3"/>
        <v>-8.4654710320317839E-3</v>
      </c>
    </row>
    <row r="32" spans="1:13" ht="17" thickBot="1" x14ac:dyDescent="0.25">
      <c r="A32" t="s">
        <v>81</v>
      </c>
      <c r="B32" s="35"/>
      <c r="C32" s="35">
        <f t="shared" ref="C32:M32" si="4">(C30-$B30)/$B30</f>
        <v>1.4022728783146081E-2</v>
      </c>
      <c r="D32" s="35">
        <f t="shared" si="4"/>
        <v>3.0265169136705232E-2</v>
      </c>
      <c r="E32" s="35">
        <f t="shared" si="4"/>
        <v>0.11034757759021725</v>
      </c>
      <c r="F32" s="35">
        <f t="shared" si="4"/>
        <v>0.11408254137037277</v>
      </c>
      <c r="G32" s="35">
        <f t="shared" si="4"/>
        <v>0.13790124277264551</v>
      </c>
      <c r="H32" s="35">
        <f t="shared" si="4"/>
        <v>0.13653219910945696</v>
      </c>
      <c r="I32" s="35">
        <f t="shared" si="4"/>
        <v>0.14139695620389428</v>
      </c>
      <c r="J32" s="35">
        <f t="shared" si="4"/>
        <v>0.13833986841230797</v>
      </c>
      <c r="K32" s="35">
        <f t="shared" si="4"/>
        <v>0.13678474114441408</v>
      </c>
      <c r="L32" s="35">
        <f t="shared" si="4"/>
        <v>0.12576593340865286</v>
      </c>
      <c r="M32" s="35">
        <f t="shared" si="4"/>
        <v>0.11623579451053369</v>
      </c>
    </row>
    <row r="33" spans="1:13" x14ac:dyDescent="0.2">
      <c r="A33" s="32" t="s">
        <v>79</v>
      </c>
      <c r="B33" s="32" t="s">
        <v>45</v>
      </c>
      <c r="C33" s="32" t="s">
        <v>46</v>
      </c>
      <c r="D33" s="32" t="s">
        <v>47</v>
      </c>
      <c r="E33" s="32" t="s">
        <v>56</v>
      </c>
      <c r="F33" s="32" t="s">
        <v>62</v>
      </c>
      <c r="G33" s="32" t="s">
        <v>63</v>
      </c>
      <c r="H33" s="32" t="s">
        <v>71</v>
      </c>
      <c r="I33" s="32" t="s">
        <v>72</v>
      </c>
      <c r="J33" s="32" t="s">
        <v>73</v>
      </c>
      <c r="K33" s="32" t="s">
        <v>76</v>
      </c>
      <c r="L33" s="32" t="s">
        <v>75</v>
      </c>
      <c r="M33" s="32" t="s">
        <v>77</v>
      </c>
    </row>
    <row r="34" spans="1:13" x14ac:dyDescent="0.2">
      <c r="A34" t="s">
        <v>9</v>
      </c>
      <c r="B34" s="35">
        <f t="shared" ref="B34:M37" si="5">(B27-B12)/B12</f>
        <v>0.30011760448706365</v>
      </c>
      <c r="C34" s="35">
        <f t="shared" si="5"/>
        <v>0.30651565743163978</v>
      </c>
      <c r="D34" s="35">
        <f t="shared" si="5"/>
        <v>0.30023577561279435</v>
      </c>
      <c r="E34" s="35">
        <f t="shared" si="5"/>
        <v>0.19442453506356341</v>
      </c>
      <c r="F34" s="35">
        <f t="shared" si="5"/>
        <v>0.18619517422310899</v>
      </c>
      <c r="G34" s="35">
        <f t="shared" si="5"/>
        <v>0.19264597191426436</v>
      </c>
      <c r="H34" s="35">
        <f t="shared" si="5"/>
        <v>0.19078266015682765</v>
      </c>
      <c r="I34" s="35">
        <f t="shared" si="5"/>
        <v>0.17522227507226201</v>
      </c>
      <c r="J34" s="35">
        <f t="shared" si="5"/>
        <v>0.1436243062062999</v>
      </c>
      <c r="K34" s="35">
        <f t="shared" si="5"/>
        <v>0.11239162236414886</v>
      </c>
      <c r="L34" s="35">
        <f t="shared" si="5"/>
        <v>9.1015583401370365E-2</v>
      </c>
      <c r="M34" s="35">
        <f t="shared" si="5"/>
        <v>6.909384545167295E-2</v>
      </c>
    </row>
    <row r="35" spans="1:13" x14ac:dyDescent="0.2">
      <c r="A35" t="s">
        <v>21</v>
      </c>
      <c r="B35" s="35">
        <f t="shared" si="5"/>
        <v>0.27024105502107859</v>
      </c>
      <c r="C35" s="35">
        <f t="shared" si="5"/>
        <v>0.2660651523894455</v>
      </c>
      <c r="D35" s="35">
        <f t="shared" si="5"/>
        <v>0.26355792933442901</v>
      </c>
      <c r="E35" s="35">
        <f t="shared" si="5"/>
        <v>0.25884072089624932</v>
      </c>
      <c r="F35" s="35">
        <f t="shared" si="5"/>
        <v>0.2707650799768741</v>
      </c>
      <c r="G35" s="35">
        <f t="shared" si="5"/>
        <v>0.28651551879842169</v>
      </c>
      <c r="H35" s="35">
        <f t="shared" si="5"/>
        <v>0.24219972388403127</v>
      </c>
      <c r="I35" s="35">
        <f t="shared" si="5"/>
        <v>0.24772204325816835</v>
      </c>
      <c r="J35" s="35">
        <f t="shared" si="5"/>
        <v>0.2511945075845432</v>
      </c>
      <c r="K35" s="35">
        <f t="shared" ref="K35:M35" si="6">(K28-K13)/K13</f>
        <v>0.21293545773697004</v>
      </c>
      <c r="L35" s="35">
        <f t="shared" si="6"/>
        <v>0.20885648710679086</v>
      </c>
      <c r="M35" s="35">
        <f t="shared" si="6"/>
        <v>0.17252212389380536</v>
      </c>
    </row>
    <row r="36" spans="1:13" x14ac:dyDescent="0.2">
      <c r="A36" t="s">
        <v>22</v>
      </c>
      <c r="B36" s="35">
        <f t="shared" si="5"/>
        <v>0.23072805139186292</v>
      </c>
      <c r="C36" s="35">
        <f t="shared" si="5"/>
        <v>0.21465968586387435</v>
      </c>
      <c r="D36" s="35">
        <f t="shared" si="5"/>
        <v>0.22821576763485477</v>
      </c>
      <c r="E36" s="35">
        <f t="shared" si="5"/>
        <v>0.30738322451029615</v>
      </c>
      <c r="F36" s="35">
        <f t="shared" si="5"/>
        <v>0.26258096661684099</v>
      </c>
      <c r="G36" s="35">
        <f t="shared" si="5"/>
        <v>0.25633668101386875</v>
      </c>
      <c r="H36" s="35">
        <f t="shared" si="5"/>
        <v>0.21402214022140209</v>
      </c>
      <c r="I36" s="35">
        <f t="shared" si="5"/>
        <v>0.22991689750692512</v>
      </c>
      <c r="J36" s="35">
        <f t="shared" si="5"/>
        <v>0.25711619225384957</v>
      </c>
      <c r="K36" s="35">
        <f t="shared" ref="K36:M36" si="7">(K29-K14)/K14</f>
        <v>0.24658780709736117</v>
      </c>
      <c r="L36" s="35">
        <f t="shared" si="7"/>
        <v>0.21688370004490351</v>
      </c>
      <c r="M36" s="35">
        <f t="shared" si="7"/>
        <v>0.18345008756567427</v>
      </c>
    </row>
    <row r="37" spans="1:13" x14ac:dyDescent="0.2">
      <c r="A37" t="s">
        <v>80</v>
      </c>
      <c r="B37" s="35">
        <f t="shared" si="5"/>
        <v>0.26893236633496359</v>
      </c>
      <c r="C37" s="35">
        <f t="shared" si="5"/>
        <v>0.26464981351015321</v>
      </c>
      <c r="D37" s="35">
        <f t="shared" si="5"/>
        <v>0.26589472652741292</v>
      </c>
      <c r="E37" s="35">
        <f t="shared" si="5"/>
        <v>0.24777069112309366</v>
      </c>
      <c r="F37" s="35">
        <f t="shared" si="5"/>
        <v>0.23463300387397074</v>
      </c>
      <c r="G37" s="35">
        <f t="shared" si="5"/>
        <v>0.2405628251387498</v>
      </c>
      <c r="H37" s="35">
        <f t="shared" si="5"/>
        <v>0.21379496351815555</v>
      </c>
      <c r="I37" s="35">
        <f t="shared" si="5"/>
        <v>0.21425036410684209</v>
      </c>
      <c r="J37" s="35">
        <f t="shared" si="5"/>
        <v>0.21079269930584024</v>
      </c>
      <c r="K37" s="35">
        <f t="shared" ref="K37" si="8">(K30-K15)/K15</f>
        <v>0.18416060920733809</v>
      </c>
      <c r="L37" s="35">
        <f>(L30-L15)/L15</f>
        <v>0.1656299028377971</v>
      </c>
      <c r="M37" s="35">
        <f>(M30-M15)/M15</f>
        <v>0.13604696779080938</v>
      </c>
    </row>
    <row r="40" spans="1:13" ht="17" thickBot="1" x14ac:dyDescent="0.25">
      <c r="L40" s="38"/>
    </row>
    <row r="41" spans="1:13" x14ac:dyDescent="0.2">
      <c r="A41" s="60" t="s">
        <v>88</v>
      </c>
      <c r="B41" s="60" t="s">
        <v>45</v>
      </c>
      <c r="C41" s="60" t="s">
        <v>46</v>
      </c>
      <c r="D41" s="32" t="s">
        <v>47</v>
      </c>
      <c r="E41" s="32" t="s">
        <v>56</v>
      </c>
      <c r="F41" s="32" t="s">
        <v>62</v>
      </c>
      <c r="G41" s="32" t="s">
        <v>63</v>
      </c>
      <c r="H41" s="32" t="s">
        <v>71</v>
      </c>
      <c r="I41" s="32" t="s">
        <v>72</v>
      </c>
      <c r="J41" s="32" t="s">
        <v>73</v>
      </c>
      <c r="K41" s="32" t="s">
        <v>76</v>
      </c>
      <c r="L41" s="32" t="s">
        <v>75</v>
      </c>
      <c r="M41" s="32" t="s">
        <v>77</v>
      </c>
    </row>
    <row r="42" spans="1:13" x14ac:dyDescent="0.2">
      <c r="A42" s="36" t="s">
        <v>58</v>
      </c>
      <c r="B42" s="36">
        <f>Berechnungshilfe!O28</f>
        <v>155.405</v>
      </c>
      <c r="C42" s="36">
        <f>Berechnungshilfe!P28</f>
        <v>152.02000000000001</v>
      </c>
      <c r="D42" s="36">
        <f>Berechnungshilfe!Q28</f>
        <v>149.82</v>
      </c>
      <c r="E42" s="36">
        <f>Berechnungshilfe!R28</f>
        <v>145.785</v>
      </c>
      <c r="F42" s="36">
        <f>Berechnungshilfe!S28</f>
        <v>144.94</v>
      </c>
    </row>
    <row r="43" spans="1:13" x14ac:dyDescent="0.2">
      <c r="A43" s="36" t="s">
        <v>59</v>
      </c>
      <c r="B43" s="36">
        <f>Berechnungshilfe!O29</f>
        <v>134.32</v>
      </c>
      <c r="C43" s="36">
        <f>Berechnungshilfe!P29</f>
        <v>130.66000000000003</v>
      </c>
      <c r="D43" s="36">
        <f>Berechnungshilfe!Q29</f>
        <v>130.02999999999997</v>
      </c>
      <c r="E43" s="36">
        <f>Berechnungshilfe!R29</f>
        <v>127.96000000000001</v>
      </c>
      <c r="F43" s="36">
        <f>Berechnungshilfe!S29</f>
        <v>127.93</v>
      </c>
    </row>
    <row r="44" spans="1:13" x14ac:dyDescent="0.2">
      <c r="A44" s="36" t="s">
        <v>61</v>
      </c>
      <c r="B44" s="36">
        <f>Berechnungshilfe!O30</f>
        <v>136.35</v>
      </c>
      <c r="C44" s="36">
        <f>Berechnungshilfe!P30</f>
        <v>134.15</v>
      </c>
      <c r="D44" s="36">
        <f>Berechnungshilfe!Q30</f>
        <v>134.94999999999999</v>
      </c>
      <c r="E44" s="36">
        <f>Berechnungshilfe!R30</f>
        <v>133</v>
      </c>
      <c r="F44" s="36">
        <f>Berechnungshilfe!S30</f>
        <v>132.80000000000001</v>
      </c>
    </row>
    <row r="45" spans="1:13" x14ac:dyDescent="0.2">
      <c r="A45" s="36" t="s">
        <v>57</v>
      </c>
      <c r="B45" s="36">
        <f>Berechnungshilfe!O31</f>
        <v>142.02500000000001</v>
      </c>
      <c r="C45" s="36">
        <f>Berechnungshilfe!P31</f>
        <v>138.94333333333336</v>
      </c>
      <c r="D45" s="36">
        <f>Berechnungshilfe!Q31</f>
        <v>138.26666666666665</v>
      </c>
      <c r="E45" s="36">
        <f>Berechnungshilfe!R31</f>
        <v>135.58166666666668</v>
      </c>
      <c r="F45" s="36">
        <f>Berechnungshilfe!S31</f>
        <v>135.22333333333333</v>
      </c>
    </row>
    <row r="46" spans="1:13" x14ac:dyDescent="0.2">
      <c r="A46" s="36" t="s">
        <v>65</v>
      </c>
      <c r="B46" s="35">
        <f>Berechnungshilfe!O32</f>
        <v>0.02</v>
      </c>
      <c r="C46" s="35">
        <f>Berechnungshilfe!P32</f>
        <v>-2.1698057853664136E-2</v>
      </c>
      <c r="D46" s="41">
        <f>Berechnungshilfe!Q32</f>
        <v>-4.8700909243579267E-3</v>
      </c>
      <c r="E46" s="41">
        <f>Berechnungshilfe!R32</f>
        <v>-1.941899710703935E-2</v>
      </c>
      <c r="F46" s="41">
        <f>Berechnungshilfe!S32</f>
        <v>-2.6429335332949278E-3</v>
      </c>
    </row>
    <row r="47" spans="1:13" ht="17" thickBot="1" x14ac:dyDescent="0.25">
      <c r="A47" s="36" t="s">
        <v>64</v>
      </c>
      <c r="B47" s="59">
        <f>Berechnungshilfe!O33</f>
        <v>0.13265102678274746</v>
      </c>
      <c r="C47" s="59">
        <f>Berechnungshilfe!P33</f>
        <v>9.27513435574783E-2</v>
      </c>
      <c r="D47" s="59">
        <f>Berechnungshilfe!Q33</f>
        <v>7.0285891216843491E-2</v>
      </c>
      <c r="E47" s="59">
        <f>Berechnungshilfe!R33</f>
        <v>-2.6191986784299032E-2</v>
      </c>
      <c r="F47" s="59">
        <f>Berechnungshilfe!S33</f>
        <v>-3.2021761435491153E-2</v>
      </c>
    </row>
    <row r="48" spans="1:13" x14ac:dyDescent="0.2">
      <c r="A48" s="60" t="s">
        <v>79</v>
      </c>
      <c r="B48" s="60" t="s">
        <v>45</v>
      </c>
      <c r="C48" s="60" t="s">
        <v>46</v>
      </c>
      <c r="D48" s="32" t="s">
        <v>47</v>
      </c>
      <c r="E48" s="32" t="s">
        <v>56</v>
      </c>
      <c r="F48" s="32" t="s">
        <v>62</v>
      </c>
      <c r="G48" s="32" t="s">
        <v>63</v>
      </c>
      <c r="H48" s="32" t="s">
        <v>71</v>
      </c>
      <c r="I48" s="32" t="s">
        <v>72</v>
      </c>
      <c r="J48" s="32" t="s">
        <v>73</v>
      </c>
      <c r="K48" s="32" t="s">
        <v>76</v>
      </c>
      <c r="L48" s="32" t="s">
        <v>75</v>
      </c>
      <c r="M48" s="32" t="s">
        <v>77</v>
      </c>
    </row>
    <row r="49" spans="1:13" x14ac:dyDescent="0.2">
      <c r="A49" s="36" t="s">
        <v>9</v>
      </c>
      <c r="B49" s="59">
        <f t="shared" ref="B49:F49" si="9">(B42-B27)/B27</f>
        <v>8.1341544028111168E-2</v>
      </c>
      <c r="C49" s="59">
        <f t="shared" si="9"/>
        <v>5.0043170436884853E-2</v>
      </c>
      <c r="D49" s="35">
        <f t="shared" si="9"/>
        <v>2.5181332968386327E-2</v>
      </c>
      <c r="E49" s="35">
        <f t="shared" si="9"/>
        <v>-7.9146006379686079E-2</v>
      </c>
      <c r="F49" s="35">
        <f t="shared" si="9"/>
        <v>-9.7003301974954798E-2</v>
      </c>
      <c r="G49" s="35"/>
      <c r="H49" s="35"/>
      <c r="I49" s="35"/>
      <c r="J49" s="35"/>
      <c r="K49" s="35"/>
      <c r="L49" s="35"/>
      <c r="M49" s="35"/>
    </row>
    <row r="50" spans="1:13" x14ac:dyDescent="0.2">
      <c r="A50" s="36" t="s">
        <v>21</v>
      </c>
      <c r="B50" s="59">
        <f t="shared" ref="B50:F50" si="10">(B43-B28)/B28</f>
        <v>0.14305165517828258</v>
      </c>
      <c r="C50" s="59">
        <f t="shared" si="10"/>
        <v>8.2742904495546124E-2</v>
      </c>
      <c r="D50" s="35">
        <f t="shared" si="10"/>
        <v>5.6982604454559924E-2</v>
      </c>
      <c r="E50" s="35">
        <f t="shared" si="10"/>
        <v>-9.7508125677139065E-3</v>
      </c>
      <c r="F50" s="35">
        <f t="shared" si="10"/>
        <v>-2.9951471034273498E-2</v>
      </c>
      <c r="G50" s="35"/>
      <c r="H50" s="35"/>
      <c r="I50" s="35"/>
      <c r="J50" s="35"/>
      <c r="K50" s="35"/>
      <c r="L50" s="35"/>
      <c r="M50" s="35"/>
    </row>
    <row r="51" spans="1:13" x14ac:dyDescent="0.2">
      <c r="A51" s="36" t="s">
        <v>22</v>
      </c>
      <c r="B51" s="59">
        <f t="shared" ref="B51:F51" si="11">(B44-B29)/B29</f>
        <v>0.18616789908655929</v>
      </c>
      <c r="C51" s="59">
        <f t="shared" si="11"/>
        <v>0.15646551724137936</v>
      </c>
      <c r="D51" s="35">
        <f t="shared" si="11"/>
        <v>0.13978040540540526</v>
      </c>
      <c r="E51" s="35">
        <f t="shared" si="11"/>
        <v>2.189781021897828E-2</v>
      </c>
      <c r="F51" s="35">
        <f t="shared" si="11"/>
        <v>4.8145224940805233E-2</v>
      </c>
      <c r="G51" s="35"/>
      <c r="H51" s="35"/>
      <c r="I51" s="35"/>
      <c r="J51" s="35"/>
      <c r="K51" s="35"/>
      <c r="L51" s="35"/>
      <c r="M51" s="35"/>
    </row>
    <row r="52" spans="1:13" x14ac:dyDescent="0.2">
      <c r="A52" s="36" t="s">
        <v>80</v>
      </c>
      <c r="B52" s="59">
        <f t="shared" ref="B52:F52" si="12">(B45-B30)/B30</f>
        <v>0.13265102678274746</v>
      </c>
      <c r="C52" s="59">
        <f t="shared" si="12"/>
        <v>9.27513435574783E-2</v>
      </c>
      <c r="D52" s="35">
        <f t="shared" si="12"/>
        <v>7.0285891216843491E-2</v>
      </c>
      <c r="E52" s="35">
        <f t="shared" si="12"/>
        <v>-2.6191986784299032E-2</v>
      </c>
      <c r="F52" s="35">
        <f t="shared" si="12"/>
        <v>-3.2021761435491153E-2</v>
      </c>
      <c r="G52" s="35"/>
      <c r="H52" s="35"/>
      <c r="I52" s="35"/>
      <c r="J52" s="35"/>
      <c r="K52" s="35"/>
      <c r="L52" s="35"/>
      <c r="M52" s="35"/>
    </row>
  </sheetData>
  <phoneticPr fontId="12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9B64-3219-EC47-A6CE-842935A6A8C7}">
  <dimension ref="A1:N33"/>
  <sheetViews>
    <sheetView workbookViewId="0">
      <selection activeCell="F30" sqref="F30"/>
    </sheetView>
  </sheetViews>
  <sheetFormatPr baseColWidth="10" defaultRowHeight="16" x14ac:dyDescent="0.2"/>
  <sheetData>
    <row r="1" spans="1:14" x14ac:dyDescent="0.2">
      <c r="A1" t="s">
        <v>84</v>
      </c>
    </row>
    <row r="2" spans="1:14" ht="17" thickBot="1" x14ac:dyDescent="0.25"/>
    <row r="3" spans="1:14" ht="17" thickBot="1" x14ac:dyDescent="0.25">
      <c r="B3">
        <v>2020</v>
      </c>
      <c r="C3" s="42" t="s">
        <v>45</v>
      </c>
      <c r="D3" s="42" t="s">
        <v>46</v>
      </c>
      <c r="E3" s="42" t="s">
        <v>47</v>
      </c>
      <c r="F3" s="42" t="s">
        <v>56</v>
      </c>
      <c r="G3" s="42" t="s">
        <v>62</v>
      </c>
      <c r="H3" s="42" t="s">
        <v>63</v>
      </c>
      <c r="I3" s="42" t="s">
        <v>71</v>
      </c>
      <c r="J3" s="42" t="s">
        <v>72</v>
      </c>
      <c r="K3" s="42" t="s">
        <v>73</v>
      </c>
      <c r="L3" s="42" t="s">
        <v>74</v>
      </c>
      <c r="M3" s="42" t="s">
        <v>75</v>
      </c>
      <c r="N3" s="42" t="s">
        <v>77</v>
      </c>
    </row>
    <row r="4" spans="1:14" x14ac:dyDescent="0.2">
      <c r="C4" s="31">
        <v>109.5</v>
      </c>
      <c r="D4" s="31">
        <v>109.5</v>
      </c>
      <c r="E4" s="31">
        <v>110</v>
      </c>
      <c r="F4" s="31">
        <v>108.9</v>
      </c>
      <c r="G4" s="31">
        <v>108.9</v>
      </c>
      <c r="H4" s="31">
        <v>109.2</v>
      </c>
      <c r="I4" s="31">
        <v>109.1</v>
      </c>
      <c r="J4" s="31">
        <v>109.1</v>
      </c>
      <c r="K4" s="31">
        <v>109.1</v>
      </c>
      <c r="L4" s="31">
        <v>109.1</v>
      </c>
      <c r="M4" s="31">
        <v>109.1</v>
      </c>
      <c r="N4" s="31">
        <v>109.1</v>
      </c>
    </row>
    <row r="5" spans="1:14" ht="17" thickBot="1" x14ac:dyDescent="0.25"/>
    <row r="6" spans="1:14" ht="17" thickBot="1" x14ac:dyDescent="0.25">
      <c r="C6" s="62">
        <v>2021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7" thickBot="1" x14ac:dyDescent="0.25">
      <c r="C7" s="42" t="s">
        <v>45</v>
      </c>
      <c r="D7" s="42" t="s">
        <v>46</v>
      </c>
      <c r="E7" s="42" t="s">
        <v>47</v>
      </c>
      <c r="F7" s="42" t="s">
        <v>56</v>
      </c>
      <c r="G7" s="42" t="s">
        <v>62</v>
      </c>
      <c r="H7" s="42" t="s">
        <v>63</v>
      </c>
      <c r="I7" s="42" t="s">
        <v>71</v>
      </c>
      <c r="J7" s="42" t="s">
        <v>72</v>
      </c>
      <c r="K7" s="42" t="s">
        <v>73</v>
      </c>
      <c r="L7" s="42" t="s">
        <v>74</v>
      </c>
      <c r="M7" s="42" t="s">
        <v>75</v>
      </c>
      <c r="N7" s="42" t="s">
        <v>77</v>
      </c>
    </row>
    <row r="8" spans="1:14" x14ac:dyDescent="0.2">
      <c r="B8">
        <v>2021</v>
      </c>
      <c r="C8" s="31">
        <v>109.5</v>
      </c>
      <c r="D8" s="31">
        <v>109.8</v>
      </c>
      <c r="E8" s="31">
        <v>110.2</v>
      </c>
      <c r="F8" s="31">
        <v>112.3</v>
      </c>
      <c r="G8" s="31">
        <v>112.7</v>
      </c>
      <c r="H8" s="31">
        <v>112.7</v>
      </c>
      <c r="I8" s="31">
        <v>113.9</v>
      </c>
      <c r="J8" s="31">
        <v>122.7</v>
      </c>
      <c r="K8" s="31">
        <v>122.7</v>
      </c>
      <c r="L8" s="31">
        <v>122.7</v>
      </c>
      <c r="M8" s="31">
        <v>122.7</v>
      </c>
      <c r="N8" s="31">
        <v>122.7</v>
      </c>
    </row>
    <row r="9" spans="1:14" x14ac:dyDescent="0.2">
      <c r="A9" t="s">
        <v>85</v>
      </c>
      <c r="C9" s="45">
        <f>(C8-N4)/N4</f>
        <v>3.6663611365720045E-3</v>
      </c>
      <c r="D9" s="44">
        <f>(D8-C8)/C8</f>
        <v>2.7397260273972343E-3</v>
      </c>
      <c r="E9" s="44">
        <f t="shared" ref="E9:N9" si="0">(E8-D8)/D8</f>
        <v>3.6429872495446786E-3</v>
      </c>
      <c r="F9" s="44">
        <f t="shared" si="0"/>
        <v>1.9056261343012651E-2</v>
      </c>
      <c r="G9" s="44">
        <f t="shared" si="0"/>
        <v>3.5618878005343338E-3</v>
      </c>
      <c r="H9" s="44">
        <f t="shared" si="0"/>
        <v>0</v>
      </c>
      <c r="I9" s="44">
        <f t="shared" si="0"/>
        <v>1.0647737355811916E-2</v>
      </c>
      <c r="J9" s="44">
        <f t="shared" si="0"/>
        <v>7.7260755048287943E-2</v>
      </c>
      <c r="K9" s="44">
        <f t="shared" si="0"/>
        <v>0</v>
      </c>
      <c r="L9" s="44">
        <f t="shared" si="0"/>
        <v>0</v>
      </c>
      <c r="M9" s="44">
        <f t="shared" si="0"/>
        <v>0</v>
      </c>
      <c r="N9" s="44">
        <f t="shared" si="0"/>
        <v>0</v>
      </c>
    </row>
    <row r="10" spans="1:14" x14ac:dyDescent="0.2">
      <c r="A10" t="s">
        <v>86</v>
      </c>
      <c r="C10" s="38">
        <f>(C8-C4)/C4</f>
        <v>0</v>
      </c>
      <c r="D10" s="38">
        <f t="shared" ref="D10:N10" si="1">(D8-D4)/D4</f>
        <v>2.7397260273972343E-3</v>
      </c>
      <c r="E10" s="38">
        <f t="shared" si="1"/>
        <v>1.818181818181844E-3</v>
      </c>
      <c r="F10" s="38">
        <f t="shared" si="1"/>
        <v>3.1221303948576595E-2</v>
      </c>
      <c r="G10" s="38">
        <f t="shared" si="1"/>
        <v>3.4894398530762143E-2</v>
      </c>
      <c r="H10" s="38">
        <f t="shared" si="1"/>
        <v>3.2051282051282048E-2</v>
      </c>
      <c r="I10" s="38">
        <f t="shared" si="1"/>
        <v>4.3996333638863537E-2</v>
      </c>
      <c r="J10" s="38">
        <f t="shared" si="1"/>
        <v>0.12465627864344646</v>
      </c>
      <c r="K10" s="38">
        <f t="shared" si="1"/>
        <v>0.12465627864344646</v>
      </c>
      <c r="L10" s="38">
        <f t="shared" si="1"/>
        <v>0.12465627864344646</v>
      </c>
      <c r="M10" s="38">
        <f t="shared" si="1"/>
        <v>0.12465627864344646</v>
      </c>
      <c r="N10" s="38">
        <f t="shared" si="1"/>
        <v>0.12465627864344646</v>
      </c>
    </row>
    <row r="11" spans="1:14" ht="17" thickBot="1" x14ac:dyDescent="0.25"/>
    <row r="12" spans="1:14" ht="17" thickBot="1" x14ac:dyDescent="0.25">
      <c r="A12" s="62">
        <v>2022</v>
      </c>
      <c r="B12" s="63"/>
      <c r="C12" s="62" t="s">
        <v>82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17" thickBot="1" x14ac:dyDescent="0.25">
      <c r="A13" s="63"/>
      <c r="B13" s="63"/>
      <c r="C13" s="42" t="s">
        <v>45</v>
      </c>
      <c r="D13" s="42" t="s">
        <v>46</v>
      </c>
      <c r="E13" s="42" t="s">
        <v>47</v>
      </c>
      <c r="F13" s="42" t="s">
        <v>56</v>
      </c>
      <c r="G13" s="42" t="s">
        <v>62</v>
      </c>
      <c r="H13" s="42" t="s">
        <v>63</v>
      </c>
      <c r="I13" s="42" t="s">
        <v>71</v>
      </c>
      <c r="J13" s="42" t="s">
        <v>72</v>
      </c>
      <c r="K13" s="42" t="s">
        <v>73</v>
      </c>
      <c r="L13" s="42" t="s">
        <v>74</v>
      </c>
      <c r="M13" s="42" t="s">
        <v>75</v>
      </c>
      <c r="N13" s="42" t="s">
        <v>77</v>
      </c>
    </row>
    <row r="14" spans="1:14" ht="17" x14ac:dyDescent="0.2">
      <c r="A14" s="43" t="s">
        <v>83</v>
      </c>
      <c r="C14" s="31">
        <v>126.8</v>
      </c>
      <c r="D14" s="31">
        <v>128.5</v>
      </c>
      <c r="E14" s="31">
        <v>131</v>
      </c>
      <c r="F14" s="31">
        <v>134.80000000000001</v>
      </c>
      <c r="G14" s="31">
        <v>136.1</v>
      </c>
      <c r="H14" s="31">
        <v>136.80000000000001</v>
      </c>
      <c r="I14" s="31">
        <v>139.30000000000001</v>
      </c>
      <c r="J14" s="31">
        <v>139.30000000000001</v>
      </c>
      <c r="K14" s="31">
        <v>139.80000000000001</v>
      </c>
      <c r="L14" s="31">
        <v>143.30000000000001</v>
      </c>
      <c r="M14" s="31">
        <v>144.1</v>
      </c>
      <c r="N14" s="31">
        <v>143.30000000000001</v>
      </c>
    </row>
    <row r="15" spans="1:14" x14ac:dyDescent="0.2">
      <c r="A15" t="s">
        <v>85</v>
      </c>
      <c r="C15" s="35">
        <f>(C14-N8)/N8</f>
        <v>3.3414832925835324E-2</v>
      </c>
      <c r="D15" s="35">
        <f>(D14-C14)/C14</f>
        <v>1.3406940063091505E-2</v>
      </c>
      <c r="E15" s="35">
        <f>(E14-D14)/D14</f>
        <v>1.9455252918287938E-2</v>
      </c>
      <c r="F15" s="35">
        <f>(F14-E14)/E14</f>
        <v>2.9007633587786345E-2</v>
      </c>
      <c r="G15" s="35">
        <f>(G14-F14)/F14</f>
        <v>9.6439169139464608E-3</v>
      </c>
      <c r="H15" s="35">
        <f t="shared" ref="H15" si="2">(H14-G14)/G14</f>
        <v>5.1432770022043868E-3</v>
      </c>
      <c r="I15" s="35">
        <f t="shared" ref="I15" si="3">(I14-H14)/H14</f>
        <v>1.827485380116959E-2</v>
      </c>
      <c r="J15" s="35">
        <f t="shared" ref="J15" si="4">(J14-I14)/I14</f>
        <v>0</v>
      </c>
      <c r="K15" s="35">
        <f t="shared" ref="K15" si="5">(K14-J14)/J14</f>
        <v>3.5893754486719309E-3</v>
      </c>
      <c r="L15" s="35">
        <f t="shared" ref="L15" si="6">(L14-K14)/K14</f>
        <v>2.5035765379113017E-2</v>
      </c>
      <c r="M15" s="35">
        <f t="shared" ref="M15:N15" si="7">(M14-L14)/L14</f>
        <v>5.5826936496858543E-3</v>
      </c>
      <c r="N15" s="35">
        <f t="shared" si="7"/>
        <v>-5.5517002081886396E-3</v>
      </c>
    </row>
    <row r="16" spans="1:14" x14ac:dyDescent="0.2">
      <c r="A16" t="s">
        <v>86</v>
      </c>
      <c r="C16" s="38">
        <f>(C14-C8)/C8</f>
        <v>0.15799086757990866</v>
      </c>
      <c r="D16" s="38">
        <f t="shared" ref="D16:N16" si="8">(D14-D8)/D8</f>
        <v>0.17030965391621133</v>
      </c>
      <c r="E16" s="38">
        <f t="shared" si="8"/>
        <v>0.18874773139745912</v>
      </c>
      <c r="F16" s="38">
        <f t="shared" si="8"/>
        <v>0.20035618878005357</v>
      </c>
      <c r="G16" s="38">
        <f t="shared" si="8"/>
        <v>0.20763087843833178</v>
      </c>
      <c r="H16" s="38">
        <f t="shared" si="8"/>
        <v>0.21384205856255553</v>
      </c>
      <c r="I16" s="38">
        <f t="shared" si="8"/>
        <v>0.22300263388937669</v>
      </c>
      <c r="J16" s="38">
        <f t="shared" si="8"/>
        <v>0.1352893235533823</v>
      </c>
      <c r="K16" s="38">
        <f t="shared" si="8"/>
        <v>0.13936430317848417</v>
      </c>
      <c r="L16" s="38">
        <f t="shared" si="8"/>
        <v>0.16788916055419728</v>
      </c>
      <c r="M16" s="38">
        <f t="shared" si="8"/>
        <v>0.17440912795436014</v>
      </c>
      <c r="N16" s="38">
        <f t="shared" si="8"/>
        <v>0.16788916055419728</v>
      </c>
    </row>
    <row r="17" spans="1:14" x14ac:dyDescent="0.2">
      <c r="C17" s="41"/>
      <c r="D17" s="35">
        <f>(D14-$C14)/$C14</f>
        <v>1.3406940063091505E-2</v>
      </c>
      <c r="E17" s="35">
        <f t="shared" ref="E17:N17" si="9">(E14-$C14)/$C14</f>
        <v>3.3123028391167215E-2</v>
      </c>
      <c r="F17" s="35">
        <f t="shared" si="9"/>
        <v>6.3091482649842379E-2</v>
      </c>
      <c r="G17" s="35">
        <f t="shared" si="9"/>
        <v>7.3343848580441615E-2</v>
      </c>
      <c r="H17" s="35">
        <f t="shared" si="9"/>
        <v>7.8864353312302959E-2</v>
      </c>
      <c r="I17" s="35">
        <f t="shared" si="9"/>
        <v>9.8580441640378658E-2</v>
      </c>
      <c r="J17" s="35">
        <f t="shared" si="9"/>
        <v>9.8580441640378658E-2</v>
      </c>
      <c r="K17" s="35">
        <f t="shared" si="9"/>
        <v>0.1025236593059938</v>
      </c>
      <c r="L17" s="35">
        <f t="shared" si="9"/>
        <v>0.13012618296529979</v>
      </c>
      <c r="M17" s="35">
        <f t="shared" si="9"/>
        <v>0.1364353312302839</v>
      </c>
      <c r="N17" s="35">
        <f t="shared" si="9"/>
        <v>0.13012618296529979</v>
      </c>
    </row>
    <row r="19" spans="1:14" ht="17" thickBot="1" x14ac:dyDescent="0.25"/>
    <row r="20" spans="1:14" ht="17" thickBot="1" x14ac:dyDescent="0.25">
      <c r="A20" s="62">
        <v>2023</v>
      </c>
      <c r="B20" s="63"/>
      <c r="C20" s="62">
        <v>2023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ht="17" thickBot="1" x14ac:dyDescent="0.25">
      <c r="A21" s="63"/>
      <c r="B21" s="63"/>
      <c r="C21" s="42" t="s">
        <v>45</v>
      </c>
      <c r="D21" s="42" t="s">
        <v>46</v>
      </c>
      <c r="E21" s="42" t="s">
        <v>47</v>
      </c>
      <c r="F21" s="42" t="s">
        <v>56</v>
      </c>
      <c r="G21" s="42" t="s">
        <v>62</v>
      </c>
      <c r="H21" s="42" t="s">
        <v>63</v>
      </c>
      <c r="I21" s="42" t="s">
        <v>71</v>
      </c>
      <c r="J21" s="42" t="s">
        <v>72</v>
      </c>
      <c r="K21" s="42" t="s">
        <v>73</v>
      </c>
      <c r="L21" s="42" t="s">
        <v>74</v>
      </c>
      <c r="M21" s="42" t="s">
        <v>75</v>
      </c>
      <c r="N21" s="42" t="s">
        <v>77</v>
      </c>
    </row>
    <row r="22" spans="1:14" ht="17" x14ac:dyDescent="0.2">
      <c r="A22" s="43" t="s">
        <v>83</v>
      </c>
      <c r="C22" s="31">
        <v>154.30000000000001</v>
      </c>
      <c r="D22" s="31">
        <v>154.6</v>
      </c>
      <c r="E22" s="31">
        <v>154.6</v>
      </c>
      <c r="F22" s="31">
        <v>154.80000000000001</v>
      </c>
      <c r="G22" s="31">
        <v>155.69999999999999</v>
      </c>
      <c r="H22" s="31"/>
      <c r="I22" s="31"/>
      <c r="J22" s="31"/>
      <c r="K22" s="31"/>
      <c r="L22" s="31"/>
      <c r="M22" s="31"/>
      <c r="N22" s="31"/>
    </row>
    <row r="23" spans="1:14" x14ac:dyDescent="0.2">
      <c r="A23" t="s">
        <v>85</v>
      </c>
      <c r="C23" s="35">
        <f>(C22-N14)/N14</f>
        <v>7.6762037683182127E-2</v>
      </c>
      <c r="D23" s="35">
        <f>(D22-C22)/C22</f>
        <v>1.9442644199610041E-3</v>
      </c>
      <c r="E23" s="35">
        <f t="shared" ref="E23:G23" si="10">(E22-D22)/D22</f>
        <v>0</v>
      </c>
      <c r="F23" s="35">
        <f t="shared" si="10"/>
        <v>1.2936610608021801E-3</v>
      </c>
      <c r="G23" s="35">
        <f t="shared" si="10"/>
        <v>5.8139534883719455E-3</v>
      </c>
      <c r="H23" s="35"/>
      <c r="I23" s="35"/>
      <c r="J23" s="35"/>
      <c r="K23" s="35"/>
      <c r="L23" s="35"/>
      <c r="M23" s="35"/>
      <c r="N23" s="35"/>
    </row>
    <row r="24" spans="1:14" x14ac:dyDescent="0.2">
      <c r="A24" t="s">
        <v>86</v>
      </c>
      <c r="C24" s="38">
        <f>(C22-C14)/C14</f>
        <v>0.21687697160883293</v>
      </c>
      <c r="D24" s="35">
        <f>(D22-D14)/D14</f>
        <v>0.20311284046692601</v>
      </c>
      <c r="E24" s="35">
        <f t="shared" ref="E24:G24" si="11">(E22-E14)/E14</f>
        <v>0.18015267175572514</v>
      </c>
      <c r="F24" s="35">
        <f t="shared" si="11"/>
        <v>0.14836795252225518</v>
      </c>
      <c r="G24" s="35">
        <f t="shared" si="11"/>
        <v>0.14401175606171929</v>
      </c>
      <c r="H24" s="38"/>
      <c r="I24" s="38"/>
      <c r="J24" s="38"/>
      <c r="K24" s="38"/>
      <c r="L24" s="38"/>
      <c r="M24" s="38"/>
      <c r="N24" s="38"/>
    </row>
    <row r="25" spans="1:14" x14ac:dyDescent="0.2">
      <c r="C25" s="41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8" spans="1:14" x14ac:dyDescent="0.2">
      <c r="D28" s="38"/>
    </row>
    <row r="33" spans="8:8" x14ac:dyDescent="0.2">
      <c r="H33" s="38"/>
    </row>
  </sheetData>
  <mergeCells count="5">
    <mergeCell ref="A12:B13"/>
    <mergeCell ref="C12:N12"/>
    <mergeCell ref="C6:N6"/>
    <mergeCell ref="A20:B21"/>
    <mergeCell ref="C20:N2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Berechnungshilfe</vt:lpstr>
      <vt:lpstr> Hinweise</vt:lpstr>
      <vt:lpstr>GP-RS-Zeitreihen</vt:lpstr>
      <vt:lpstr>Sonstige Rohre Zeitreihen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RH</cp:lastModifiedBy>
  <dcterms:created xsi:type="dcterms:W3CDTF">2022-05-06T16:40:08Z</dcterms:created>
  <dcterms:modified xsi:type="dcterms:W3CDTF">2023-06-26T07:42:51Z</dcterms:modified>
</cp:coreProperties>
</file>